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\202005 Report\"/>
    </mc:Choice>
  </mc:AlternateContent>
  <xr:revisionPtr revIDLastSave="0" documentId="13_ncr:1_{9AB0FF50-6FE7-428A-8B11-3413586E00DB}" xr6:coauthVersionLast="46" xr6:coauthVersionMax="46" xr10:uidLastSave="{00000000-0000-0000-0000-000000000000}"/>
  <bookViews>
    <workbookView xWindow="3390" yWindow="0" windowWidth="24045" windowHeight="15690" xr2:uid="{00000000-000D-0000-FFFF-FFFF00000000}"/>
  </bookViews>
  <sheets>
    <sheet name="usgs_1975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1" l="1"/>
  <c r="I30" i="1"/>
  <c r="C30" i="1" s="1"/>
  <c r="D30" i="1" s="1"/>
  <c r="I31" i="1"/>
  <c r="C31" i="1" s="1"/>
  <c r="D31" i="1" s="1"/>
  <c r="C32" i="1"/>
  <c r="D32" i="1" s="1"/>
  <c r="I32" i="1"/>
  <c r="I33" i="1"/>
  <c r="C33" i="1" s="1"/>
  <c r="D33" i="1" s="1"/>
  <c r="I34" i="1"/>
  <c r="C34" i="1" s="1"/>
  <c r="D34" i="1" s="1"/>
  <c r="I35" i="1"/>
  <c r="C35" i="1" s="1"/>
  <c r="D35" i="1" s="1"/>
  <c r="C36" i="1"/>
  <c r="D36" i="1"/>
  <c r="I36" i="1"/>
  <c r="I37" i="1"/>
  <c r="C37" i="1" s="1"/>
  <c r="D37" i="1" s="1"/>
  <c r="I38" i="1"/>
  <c r="C38" i="1" s="1"/>
  <c r="D38" i="1" s="1"/>
  <c r="C39" i="1"/>
  <c r="D39" i="1" s="1"/>
  <c r="I39" i="1"/>
  <c r="I40" i="1"/>
  <c r="C40" i="1" s="1"/>
  <c r="D40" i="1" s="1"/>
  <c r="I41" i="1"/>
  <c r="C41" i="1" s="1"/>
  <c r="D41" i="1" s="1"/>
  <c r="I42" i="1"/>
  <c r="C42" i="1" s="1"/>
  <c r="D42" i="1" s="1"/>
  <c r="I43" i="1"/>
  <c r="C43" i="1" s="1"/>
  <c r="D43" i="1" s="1"/>
  <c r="I44" i="1"/>
  <c r="C44" i="1" s="1"/>
  <c r="D44" i="1" s="1"/>
  <c r="I45" i="1"/>
  <c r="C45" i="1" s="1"/>
  <c r="D45" i="1" s="1"/>
  <c r="I46" i="1"/>
  <c r="C46" i="1" s="1"/>
  <c r="D46" i="1" s="1"/>
  <c r="I47" i="1"/>
  <c r="C47" i="1" s="1"/>
  <c r="D47" i="1" s="1"/>
  <c r="C48" i="1"/>
  <c r="D48" i="1" s="1"/>
  <c r="I48" i="1"/>
  <c r="I49" i="1"/>
  <c r="C49" i="1" s="1"/>
  <c r="D49" i="1" s="1"/>
  <c r="I50" i="1"/>
  <c r="C50" i="1" s="1"/>
  <c r="D50" i="1" s="1"/>
  <c r="I51" i="1"/>
  <c r="C51" i="1" s="1"/>
  <c r="D51" i="1" s="1"/>
  <c r="C52" i="1"/>
  <c r="D52" i="1"/>
  <c r="I52" i="1"/>
  <c r="I53" i="1"/>
  <c r="C53" i="1" s="1"/>
  <c r="D53" i="1" s="1"/>
  <c r="I54" i="1"/>
  <c r="C54" i="1" s="1"/>
  <c r="D54" i="1" s="1"/>
  <c r="E76" i="1"/>
  <c r="F76" i="1"/>
  <c r="H76" i="1"/>
  <c r="I75" i="1"/>
  <c r="C75" i="1" s="1"/>
  <c r="D75" i="1" s="1"/>
  <c r="I74" i="1"/>
  <c r="C74" i="1" s="1"/>
  <c r="D74" i="1" s="1"/>
  <c r="I73" i="1"/>
  <c r="C73" i="1" s="1"/>
  <c r="D73" i="1" s="1"/>
  <c r="I72" i="1"/>
  <c r="C72" i="1" s="1"/>
  <c r="D72" i="1" s="1"/>
  <c r="I71" i="1"/>
  <c r="C71" i="1" s="1"/>
  <c r="D71" i="1" s="1"/>
  <c r="I70" i="1"/>
  <c r="C70" i="1" s="1"/>
  <c r="D70" i="1" s="1"/>
  <c r="I69" i="1"/>
  <c r="C69" i="1" s="1"/>
  <c r="D69" i="1" s="1"/>
  <c r="I68" i="1"/>
  <c r="C68" i="1" s="1"/>
  <c r="D68" i="1" s="1"/>
  <c r="I67" i="1"/>
  <c r="C67" i="1" s="1"/>
  <c r="D67" i="1" s="1"/>
  <c r="I66" i="1"/>
  <c r="C66" i="1" s="1"/>
  <c r="D66" i="1" s="1"/>
  <c r="I65" i="1"/>
  <c r="C65" i="1" s="1"/>
  <c r="D65" i="1" s="1"/>
  <c r="I64" i="1"/>
  <c r="C64" i="1" s="1"/>
  <c r="D64" i="1" s="1"/>
  <c r="I63" i="1"/>
  <c r="C63" i="1" s="1"/>
  <c r="D63" i="1" s="1"/>
  <c r="I62" i="1"/>
  <c r="C62" i="1" s="1"/>
  <c r="D62" i="1" s="1"/>
  <c r="I61" i="1"/>
  <c r="C61" i="1" s="1"/>
  <c r="D61" i="1" s="1"/>
  <c r="I60" i="1"/>
  <c r="C60" i="1" s="1"/>
  <c r="D60" i="1" s="1"/>
  <c r="I59" i="1"/>
  <c r="C59" i="1" s="1"/>
  <c r="D59" i="1" s="1"/>
  <c r="I58" i="1"/>
  <c r="C58" i="1" s="1"/>
  <c r="D58" i="1" s="1"/>
  <c r="I57" i="1"/>
  <c r="C57" i="1" s="1"/>
  <c r="D57" i="1" s="1"/>
  <c r="I56" i="1"/>
  <c r="C56" i="1" s="1"/>
  <c r="D56" i="1" s="1"/>
  <c r="I55" i="1"/>
  <c r="C55" i="1" s="1"/>
  <c r="D55" i="1" s="1"/>
  <c r="I76" i="1" l="1"/>
  <c r="C76" i="1" s="1"/>
  <c r="D76" i="1" s="1"/>
  <c r="E79" i="1"/>
</calcChain>
</file>

<file path=xl/sharedStrings.xml><?xml version="1.0" encoding="utf-8"?>
<sst xmlns="http://schemas.openxmlformats.org/spreadsheetml/2006/main" count="26" uniqueCount="25">
  <si>
    <t>Year</t>
  </si>
  <si>
    <t>Increase in Federal Debt</t>
  </si>
  <si>
    <t>Employed Population</t>
  </si>
  <si>
    <t>Personal Income</t>
  </si>
  <si>
    <t>Total Federal Debt</t>
  </si>
  <si>
    <t>Total Federal Spending</t>
  </si>
  <si>
    <t>Total Federal Revenue</t>
  </si>
  <si>
    <t>Federal Spending Per Employed Person</t>
  </si>
  <si>
    <t>`</t>
  </si>
  <si>
    <t>Peter Knight Advisor</t>
  </si>
  <si>
    <t>Little Mountain Road</t>
  </si>
  <si>
    <t>Beef Island VG1120</t>
  </si>
  <si>
    <t>British Virgin Islands</t>
  </si>
  <si>
    <t>+340-244-4310 (BVI)</t>
  </si>
  <si>
    <t>Skype: Peter Knight Advisor BVI</t>
  </si>
  <si>
    <t>+312-436-2891 Chicago</t>
  </si>
  <si>
    <t>+44-20-3289-9796 (London)</t>
  </si>
  <si>
    <t>Peter_Knight@PeterKnightAdvisor.com</t>
  </si>
  <si>
    <t>Sources</t>
  </si>
  <si>
    <t>Increase In Federal Debt</t>
  </si>
  <si>
    <t>Employed population</t>
  </si>
  <si>
    <t>2021 Projected</t>
  </si>
  <si>
    <t xml:space="preserve">Federal Spending as a Percent of Personal Income </t>
  </si>
  <si>
    <t>75-10 Avg.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</si>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</sst>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11"/>
      <color rgb="FF0033CC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73">
    <xf numFmtId="0" fontId="0" fillId="0" borderId="0" xfId="0"/>
    <xf numFmtId="3" fontId="19" fillId="0" borderId="0" xfId="0" applyNumberFormat="1" applyFont="1" applyAlignment="1">
      <alignment horizontal="left" vertical="center"/>
    </xf>
    <xf numFmtId="0" fontId="0" fillId="0" borderId="0" xfId="0" applyAlignment="1">
      <alignment vertical="justify"/>
    </xf>
    <xf numFmtId="0" fontId="0" fillId="0" borderId="0" xfId="0" applyAlignment="1">
      <alignment horizontal="left"/>
    </xf>
    <xf numFmtId="6" fontId="20" fillId="0" borderId="0" xfId="0" applyNumberFormat="1" applyFont="1" applyAlignment="1">
      <alignment horizontal="left" vertical="center"/>
    </xf>
    <xf numFmtId="6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8" fontId="23" fillId="33" borderId="0" xfId="0" applyNumberFormat="1" applyFont="1" applyFill="1" applyAlignment="1">
      <alignment horizontal="center" vertical="center"/>
    </xf>
    <xf numFmtId="8" fontId="23" fillId="33" borderId="0" xfId="0" applyNumberFormat="1" applyFont="1" applyFill="1" applyAlignment="1">
      <alignment horizontal="left" vertical="center" indent="2"/>
    </xf>
    <xf numFmtId="0" fontId="22" fillId="0" borderId="0" xfId="0" applyFont="1" applyAlignment="1">
      <alignment horizontal="left"/>
    </xf>
    <xf numFmtId="8" fontId="17" fillId="33" borderId="0" xfId="0" applyNumberFormat="1" applyFont="1" applyFill="1" applyAlignment="1">
      <alignment horizontal="center" vertical="center"/>
    </xf>
    <xf numFmtId="8" fontId="17" fillId="33" borderId="0" xfId="0" applyNumberFormat="1" applyFont="1" applyFill="1" applyAlignment="1">
      <alignment horizontal="left" vertical="center" indent="2"/>
    </xf>
    <xf numFmtId="49" fontId="13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left" vertical="center" indent="2"/>
    </xf>
    <xf numFmtId="49" fontId="17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left" vertical="center" indent="2"/>
    </xf>
    <xf numFmtId="49" fontId="17" fillId="34" borderId="0" xfId="0" applyNumberFormat="1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2" fillId="34" borderId="0" xfId="0" applyFont="1" applyFill="1" applyAlignment="1">
      <alignment horizontal="left"/>
    </xf>
    <xf numFmtId="0" fontId="18" fillId="33" borderId="0" xfId="42" applyFill="1" applyAlignment="1">
      <alignment horizontal="left"/>
    </xf>
    <xf numFmtId="0" fontId="0" fillId="33" borderId="0" xfId="0" applyFill="1" applyAlignment="1">
      <alignment vertical="justify"/>
    </xf>
    <xf numFmtId="0" fontId="0" fillId="33" borderId="0" xfId="0" applyFill="1"/>
    <xf numFmtId="3" fontId="22" fillId="34" borderId="0" xfId="0" applyNumberFormat="1" applyFont="1" applyFill="1" applyAlignment="1">
      <alignment horizontal="left"/>
    </xf>
    <xf numFmtId="6" fontId="24" fillId="34" borderId="10" xfId="0" applyNumberFormat="1" applyFont="1" applyFill="1" applyBorder="1" applyAlignment="1">
      <alignment vertical="justify"/>
    </xf>
    <xf numFmtId="10" fontId="24" fillId="34" borderId="10" xfId="0" applyNumberFormat="1" applyFont="1" applyFill="1" applyBorder="1" applyAlignment="1">
      <alignment horizontal="left" vertical="justify"/>
    </xf>
    <xf numFmtId="0" fontId="0" fillId="33" borderId="0" xfId="0" applyFill="1" applyAlignment="1">
      <alignment horizontal="left" indent="1"/>
    </xf>
    <xf numFmtId="3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8" fontId="17" fillId="34" borderId="0" xfId="0" applyNumberFormat="1" applyFont="1" applyFill="1" applyAlignment="1">
      <alignment horizontal="left"/>
    </xf>
    <xf numFmtId="49" fontId="13" fillId="34" borderId="0" xfId="0" applyNumberFormat="1" applyFont="1" applyFill="1" applyAlignment="1">
      <alignment horizontal="left" vertical="center"/>
    </xf>
    <xf numFmtId="49" fontId="18" fillId="34" borderId="0" xfId="42" applyNumberFormat="1" applyFont="1" applyFill="1" applyAlignment="1">
      <alignment horizontal="left" vertical="center"/>
    </xf>
    <xf numFmtId="3" fontId="13" fillId="34" borderId="10" xfId="0" applyNumberFormat="1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left" vertical="justify"/>
    </xf>
    <xf numFmtId="0" fontId="13" fillId="34" borderId="10" xfId="0" applyFont="1" applyFill="1" applyBorder="1" applyAlignment="1">
      <alignment horizontal="left" vertical="justify"/>
    </xf>
    <xf numFmtId="1" fontId="24" fillId="34" borderId="10" xfId="0" applyNumberFormat="1" applyFont="1" applyFill="1" applyBorder="1" applyAlignment="1">
      <alignment horizontal="left" vertical="center" indent="1"/>
    </xf>
    <xf numFmtId="1" fontId="0" fillId="0" borderId="0" xfId="0" applyNumberFormat="1" applyAlignment="1">
      <alignment horizontal="left" indent="1"/>
    </xf>
    <xf numFmtId="1" fontId="13" fillId="34" borderId="10" xfId="0" applyNumberFormat="1" applyFont="1" applyFill="1" applyBorder="1" applyAlignment="1">
      <alignment horizontal="left" vertical="justify"/>
    </xf>
    <xf numFmtId="1" fontId="0" fillId="0" borderId="0" xfId="0" applyNumberFormat="1" applyAlignment="1"/>
    <xf numFmtId="1" fontId="0" fillId="33" borderId="0" xfId="0" applyNumberFormat="1" applyFill="1" applyAlignment="1">
      <alignment horizontal="left" indent="1"/>
    </xf>
    <xf numFmtId="6" fontId="20" fillId="33" borderId="0" xfId="0" applyNumberFormat="1" applyFont="1" applyFill="1" applyAlignment="1">
      <alignment horizontal="left" vertical="center"/>
    </xf>
    <xf numFmtId="6" fontId="0" fillId="33" borderId="0" xfId="0" applyNumberFormat="1" applyFill="1" applyAlignment="1">
      <alignment horizontal="left"/>
    </xf>
    <xf numFmtId="10" fontId="0" fillId="33" borderId="0" xfId="0" applyNumberFormat="1" applyFill="1" applyAlignment="1">
      <alignment horizontal="left"/>
    </xf>
    <xf numFmtId="3" fontId="0" fillId="33" borderId="0" xfId="0" applyNumberFormat="1" applyFont="1" applyFill="1" applyAlignment="1">
      <alignment horizontal="left" vertical="center"/>
    </xf>
    <xf numFmtId="3" fontId="19" fillId="33" borderId="0" xfId="0" applyNumberFormat="1" applyFont="1" applyFill="1" applyAlignment="1">
      <alignment horizontal="left" vertical="center"/>
    </xf>
    <xf numFmtId="6" fontId="0" fillId="33" borderId="0" xfId="0" applyNumberFormat="1" applyFill="1"/>
    <xf numFmtId="1" fontId="0" fillId="33" borderId="0" xfId="0" applyNumberFormat="1" applyFont="1" applyFill="1" applyAlignment="1">
      <alignment horizontal="left"/>
    </xf>
    <xf numFmtId="6" fontId="24" fillId="34" borderId="10" xfId="0" applyNumberFormat="1" applyFont="1" applyFill="1" applyBorder="1" applyAlignment="1">
      <alignment horizontal="left" vertical="center" indent="1"/>
    </xf>
    <xf numFmtId="6" fontId="21" fillId="0" borderId="0" xfId="43" applyNumberFormat="1" applyAlignment="1">
      <alignment horizontal="left" indent="1"/>
    </xf>
    <xf numFmtId="10" fontId="0" fillId="0" borderId="0" xfId="0" applyNumberFormat="1" applyAlignment="1">
      <alignment horizontal="left" indent="1"/>
    </xf>
    <xf numFmtId="10" fontId="0" fillId="33" borderId="0" xfId="0" applyNumberFormat="1" applyFill="1" applyAlignment="1">
      <alignment horizontal="left" indent="1"/>
    </xf>
    <xf numFmtId="164" fontId="21" fillId="0" borderId="0" xfId="43" applyNumberFormat="1" applyAlignment="1">
      <alignment horizontal="left" indent="1"/>
    </xf>
    <xf numFmtId="6" fontId="20" fillId="0" borderId="0" xfId="0" applyNumberFormat="1" applyFont="1" applyAlignment="1">
      <alignment horizontal="center" vertical="center"/>
    </xf>
    <xf numFmtId="10" fontId="21" fillId="0" borderId="0" xfId="43" applyNumberFormat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0" fillId="33" borderId="0" xfId="0" applyFill="1" applyBorder="1"/>
    <xf numFmtId="6" fontId="24" fillId="33" borderId="0" xfId="0" applyNumberFormat="1" applyFont="1" applyFill="1" applyBorder="1" applyAlignment="1">
      <alignment horizontal="left" vertical="justify"/>
    </xf>
    <xf numFmtId="6" fontId="21" fillId="33" borderId="0" xfId="43" applyNumberFormat="1" applyFill="1" applyBorder="1" applyAlignment="1">
      <alignment horizontal="left"/>
    </xf>
    <xf numFmtId="0" fontId="0" fillId="0" borderId="0" xfId="0" applyFont="1" applyAlignment="1">
      <alignment horizontal="left" indent="1"/>
    </xf>
    <xf numFmtId="49" fontId="17" fillId="34" borderId="0" xfId="0" applyNumberFormat="1" applyFont="1" applyFill="1" applyAlignment="1">
      <alignment horizontal="left" vertical="center" indent="5"/>
    </xf>
    <xf numFmtId="49" fontId="18" fillId="34" borderId="0" xfId="42" applyNumberFormat="1" applyFont="1" applyFill="1" applyAlignment="1">
      <alignment horizontal="left" vertical="center"/>
    </xf>
    <xf numFmtId="8" fontId="13" fillId="34" borderId="0" xfId="0" applyNumberFormat="1" applyFont="1" applyFill="1" applyAlignment="1">
      <alignment horizontal="left" vertical="center" indent="5"/>
    </xf>
    <xf numFmtId="8" fontId="17" fillId="34" borderId="0" xfId="0" applyNumberFormat="1" applyFont="1" applyFill="1" applyAlignment="1">
      <alignment horizontal="left" vertical="center" indent="5"/>
    </xf>
    <xf numFmtId="0" fontId="0" fillId="34" borderId="0" xfId="0" applyFont="1" applyFill="1" applyAlignment="1">
      <alignment horizontal="left" indent="5"/>
    </xf>
    <xf numFmtId="0" fontId="0" fillId="33" borderId="0" xfId="0" applyFont="1" applyFill="1" applyAlignment="1">
      <alignment horizontal="left"/>
    </xf>
    <xf numFmtId="0" fontId="13" fillId="34" borderId="0" xfId="0" applyFont="1" applyFill="1" applyAlignment="1">
      <alignment horizontal="left" indent="1"/>
    </xf>
    <xf numFmtId="0" fontId="25" fillId="0" borderId="0" xfId="42" applyFont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CB8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910868620858"/>
          <c:y val="4.7844336444076145E-2"/>
          <c:w val="0.79487748160909766"/>
          <c:h val="0.81696707034273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usgs_1975_2020!$C$29</c:f>
              <c:strCache>
                <c:ptCount val="1"/>
                <c:pt idx="0">
                  <c:v>Federal Spending Per Employed Person</c:v>
                </c:pt>
              </c:strCache>
            </c:strRef>
          </c:tx>
          <c:spPr>
            <a:solidFill>
              <a:srgbClr val="FF0000"/>
            </a:solidFill>
            <a:ln w="79375">
              <a:solidFill>
                <a:srgbClr val="FF0000">
                  <a:alpha val="69000"/>
                </a:srgbClr>
              </a:solidFill>
            </a:ln>
            <a:effectLst/>
          </c:spPr>
          <c:invertIfNegative val="0"/>
          <c:cat>
            <c:strRef>
              <c:f>usgs_1975_2020!$B$30:$B$76</c:f>
              <c:strCach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 Projected</c:v>
                </c:pt>
              </c:strCache>
            </c:strRef>
          </c:cat>
          <c:val>
            <c:numRef>
              <c:f>usgs_1975_2020!$C$30:$C$76</c:f>
              <c:numCache>
                <c:formatCode>"$"#,##0_);[Red]\("$"#,##0\)</c:formatCode>
                <c:ptCount val="47"/>
                <c:pt idx="0">
                  <c:v>4374.2545955785399</c:v>
                </c:pt>
                <c:pt idx="1">
                  <c:v>4843.5732731702255</c:v>
                </c:pt>
                <c:pt idx="2">
                  <c:v>5242.0134443506186</c:v>
                </c:pt>
                <c:pt idx="3">
                  <c:v>5410.1803654888308</c:v>
                </c:pt>
                <c:pt idx="4">
                  <c:v>5739.3576507608232</c:v>
                </c:pt>
                <c:pt idx="5">
                  <c:v>6590.8711659222836</c:v>
                </c:pt>
                <c:pt idx="6">
                  <c:v>7504.0611096459133</c:v>
                </c:pt>
                <c:pt idx="7">
                  <c:v>8476.9976574457614</c:v>
                </c:pt>
                <c:pt idx="8">
                  <c:v>9247.0298625629275</c:v>
                </c:pt>
                <c:pt idx="9">
                  <c:v>9089.6395331191652</c:v>
                </c:pt>
                <c:pt idx="10">
                  <c:v>10118.840238019453</c:v>
                </c:pt>
                <c:pt idx="11">
                  <c:v>10776.501922158848</c:v>
                </c:pt>
                <c:pt idx="12">
                  <c:v>10573.795862733075</c:v>
                </c:pt>
                <c:pt idx="13">
                  <c:v>11050.005412557035</c:v>
                </c:pt>
                <c:pt idx="14">
                  <c:v>11641.192666887331</c:v>
                </c:pt>
                <c:pt idx="15">
                  <c:v>12512.05910238582</c:v>
                </c:pt>
                <c:pt idx="16">
                  <c:v>13343.200927738315</c:v>
                </c:pt>
                <c:pt idx="17">
                  <c:v>13740.091086908011</c:v>
                </c:pt>
                <c:pt idx="18">
                  <c:v>13554.059018255341</c:v>
                </c:pt>
                <c:pt idx="19">
                  <c:v>13558.189956637292</c:v>
                </c:pt>
                <c:pt idx="20">
                  <c:v>13874.92870836164</c:v>
                </c:pt>
                <c:pt idx="21">
                  <c:v>14304.066993438646</c:v>
                </c:pt>
                <c:pt idx="22">
                  <c:v>14373.715446492393</c:v>
                </c:pt>
                <c:pt idx="23">
                  <c:v>14513.740462076063</c:v>
                </c:pt>
                <c:pt idx="24">
                  <c:v>15126.822345919129</c:v>
                </c:pt>
                <c:pt idx="25">
                  <c:v>15515.858376496757</c:v>
                </c:pt>
                <c:pt idx="26">
                  <c:v>16143.77649909146</c:v>
                </c:pt>
                <c:pt idx="27">
                  <c:v>17465.628291885128</c:v>
                </c:pt>
                <c:pt idx="28">
                  <c:v>17984.888099426254</c:v>
                </c:pt>
                <c:pt idx="29">
                  <c:v>18782.583569059283</c:v>
                </c:pt>
                <c:pt idx="30">
                  <c:v>20177.669232752309</c:v>
                </c:pt>
                <c:pt idx="31">
                  <c:v>21643.578580119323</c:v>
                </c:pt>
                <c:pt idx="32">
                  <c:v>22231.015926509757</c:v>
                </c:pt>
                <c:pt idx="33">
                  <c:v>25937.918135265896</c:v>
                </c:pt>
                <c:pt idx="34">
                  <c:v>30427.26413753712</c:v>
                </c:pt>
                <c:pt idx="35">
                  <c:v>29275.472957550344</c:v>
                </c:pt>
                <c:pt idx="36">
                  <c:v>26825.691946418476</c:v>
                </c:pt>
                <c:pt idx="37">
                  <c:v>27853.124434452835</c:v>
                </c:pt>
                <c:pt idx="38">
                  <c:v>25254.689267883528</c:v>
                </c:pt>
                <c:pt idx="39">
                  <c:v>29488.292912042529</c:v>
                </c:pt>
                <c:pt idx="40">
                  <c:v>25213.842321369069</c:v>
                </c:pt>
                <c:pt idx="41">
                  <c:v>32476.255766420105</c:v>
                </c:pt>
                <c:pt idx="42">
                  <c:v>27165.858632497184</c:v>
                </c:pt>
                <c:pt idx="43">
                  <c:v>30804.370550192969</c:v>
                </c:pt>
                <c:pt idx="44">
                  <c:v>30956.179129470725</c:v>
                </c:pt>
                <c:pt idx="45">
                  <c:v>53647.1025304266</c:v>
                </c:pt>
                <c:pt idx="46">
                  <c:v>51581.14662378616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B-48F3-8C0A-C0AB8AE08C51}"/>
            </c:ext>
          </c:extLst>
        </c:ser>
        <c:ser>
          <c:idx val="2"/>
          <c:order val="2"/>
          <c:tx>
            <c:strRef>
              <c:f>usgs_1975_2020!$E$29</c:f>
              <c:strCache>
                <c:ptCount val="1"/>
                <c:pt idx="0">
                  <c:v>Personal Income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8575"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usgs_1975_2020!$B$30:$B$76</c:f>
              <c:strCach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 Projected</c:v>
                </c:pt>
              </c:strCache>
            </c:strRef>
          </c:cat>
          <c:val>
            <c:numRef>
              <c:f>usgs_1975_2020!$E$30:$E$76</c:f>
              <c:numCache>
                <c:formatCode>"$"#,##0_);[Red]\("$"#,##0\)</c:formatCode>
                <c:ptCount val="47"/>
                <c:pt idx="0">
                  <c:v>6340</c:v>
                </c:pt>
                <c:pt idx="1">
                  <c:v>6890</c:v>
                </c:pt>
                <c:pt idx="2">
                  <c:v>7532</c:v>
                </c:pt>
                <c:pt idx="3">
                  <c:v>8371</c:v>
                </c:pt>
                <c:pt idx="4">
                  <c:v>9252</c:v>
                </c:pt>
                <c:pt idx="5">
                  <c:v>10204</c:v>
                </c:pt>
                <c:pt idx="6">
                  <c:v>11326</c:v>
                </c:pt>
                <c:pt idx="7">
                  <c:v>12021</c:v>
                </c:pt>
                <c:pt idx="8">
                  <c:v>12721</c:v>
                </c:pt>
                <c:pt idx="9">
                  <c:v>13929</c:v>
                </c:pt>
                <c:pt idx="10">
                  <c:v>14779</c:v>
                </c:pt>
                <c:pt idx="11">
                  <c:v>15510</c:v>
                </c:pt>
                <c:pt idx="12">
                  <c:v>16313</c:v>
                </c:pt>
                <c:pt idx="13">
                  <c:v>17479</c:v>
                </c:pt>
                <c:pt idx="14">
                  <c:v>18698</c:v>
                </c:pt>
                <c:pt idx="15">
                  <c:v>19641</c:v>
                </c:pt>
                <c:pt idx="16">
                  <c:v>20056</c:v>
                </c:pt>
                <c:pt idx="17">
                  <c:v>21099</c:v>
                </c:pt>
                <c:pt idx="18">
                  <c:v>21738</c:v>
                </c:pt>
                <c:pt idx="19">
                  <c:v>22574</c:v>
                </c:pt>
                <c:pt idx="20">
                  <c:v>23600</c:v>
                </c:pt>
                <c:pt idx="21">
                  <c:v>24762</c:v>
                </c:pt>
                <c:pt idx="22">
                  <c:v>25984</c:v>
                </c:pt>
                <c:pt idx="23">
                  <c:v>27545</c:v>
                </c:pt>
                <c:pt idx="24">
                  <c:v>28647</c:v>
                </c:pt>
                <c:pt idx="25">
                  <c:v>30640</c:v>
                </c:pt>
                <c:pt idx="26">
                  <c:v>31574</c:v>
                </c:pt>
                <c:pt idx="27">
                  <c:v>31807</c:v>
                </c:pt>
                <c:pt idx="28">
                  <c:v>32645</c:v>
                </c:pt>
                <c:pt idx="29">
                  <c:v>34219</c:v>
                </c:pt>
                <c:pt idx="30">
                  <c:v>35806</c:v>
                </c:pt>
                <c:pt idx="31">
                  <c:v>38089</c:v>
                </c:pt>
                <c:pt idx="32">
                  <c:v>39801</c:v>
                </c:pt>
                <c:pt idx="33">
                  <c:v>40855</c:v>
                </c:pt>
                <c:pt idx="34">
                  <c:v>39250</c:v>
                </c:pt>
                <c:pt idx="35">
                  <c:v>40518</c:v>
                </c:pt>
                <c:pt idx="36">
                  <c:v>42713</c:v>
                </c:pt>
                <c:pt idx="37">
                  <c:v>44588</c:v>
                </c:pt>
                <c:pt idx="38">
                  <c:v>44826</c:v>
                </c:pt>
                <c:pt idx="39">
                  <c:v>47050</c:v>
                </c:pt>
                <c:pt idx="40">
                  <c:v>48998</c:v>
                </c:pt>
                <c:pt idx="41">
                  <c:v>50004</c:v>
                </c:pt>
                <c:pt idx="42">
                  <c:v>52114</c:v>
                </c:pt>
                <c:pt idx="43">
                  <c:v>54601</c:v>
                </c:pt>
                <c:pt idx="44">
                  <c:v>56469</c:v>
                </c:pt>
                <c:pt idx="45">
                  <c:v>59642</c:v>
                </c:pt>
                <c:pt idx="46" formatCode="&quot;$&quot;#,##0">
                  <c:v>60894.481999999996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8B-48F3-8C0A-C0AB8AE0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0943"/>
        <c:axId val="11679695"/>
      </c:barChart>
      <c:lineChart>
        <c:grouping val="standard"/>
        <c:varyColors val="0"/>
        <c:ser>
          <c:idx val="1"/>
          <c:order val="1"/>
          <c:tx>
            <c:strRef>
              <c:f>usgs_1975_2020!$D$29</c:f>
              <c:strCache>
                <c:ptCount val="1"/>
                <c:pt idx="0">
                  <c:v>Federal Spending as a Percent of Personal Income </c:v>
                </c:pt>
              </c:strCache>
            </c:strRef>
          </c:tx>
          <c:spPr>
            <a:ln w="63500" cap="rnd" cmpd="thinThick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usgs_1975_2020!$B$30:$B$76</c:f>
              <c:strCach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 Projected</c:v>
                </c:pt>
              </c:strCache>
            </c:strRef>
          </c:cat>
          <c:val>
            <c:numRef>
              <c:f>usgs_1975_2020!$D$30:$D$76</c:f>
              <c:numCache>
                <c:formatCode>0.00%</c:formatCode>
                <c:ptCount val="47"/>
                <c:pt idx="0">
                  <c:v>0.68994551980734065</c:v>
                </c:pt>
                <c:pt idx="1">
                  <c:v>0.70298596127289192</c:v>
                </c:pt>
                <c:pt idx="2">
                  <c:v>0.69596567237793661</c:v>
                </c:pt>
                <c:pt idx="3">
                  <c:v>0.64630036620342024</c:v>
                </c:pt>
                <c:pt idx="4">
                  <c:v>0.62033697046701508</c:v>
                </c:pt>
                <c:pt idx="5">
                  <c:v>0.64591054154471617</c:v>
                </c:pt>
                <c:pt idx="6">
                  <c:v>0.66255174904166636</c:v>
                </c:pt>
                <c:pt idx="7">
                  <c:v>0.70518240224987616</c:v>
                </c:pt>
                <c:pt idx="8">
                  <c:v>0.72691060943030639</c:v>
                </c:pt>
                <c:pt idx="9">
                  <c:v>0.65256942588263089</c:v>
                </c:pt>
                <c:pt idx="10">
                  <c:v>0.6846769225265209</c:v>
                </c:pt>
                <c:pt idx="11">
                  <c:v>0.69480992405924236</c:v>
                </c:pt>
                <c:pt idx="12">
                  <c:v>0.64818217757206376</c:v>
                </c:pt>
                <c:pt idx="13">
                  <c:v>0.63218750572441418</c:v>
                </c:pt>
                <c:pt idx="14">
                  <c:v>0.62259025921955991</c:v>
                </c:pt>
                <c:pt idx="15">
                  <c:v>0.63703778333006567</c:v>
                </c:pt>
                <c:pt idx="16">
                  <c:v>0.66529721418719157</c:v>
                </c:pt>
                <c:pt idx="17">
                  <c:v>0.6512200145460928</c:v>
                </c:pt>
                <c:pt idx="18">
                  <c:v>0.62351913783491308</c:v>
                </c:pt>
                <c:pt idx="19">
                  <c:v>0.60061087785227663</c:v>
                </c:pt>
                <c:pt idx="20">
                  <c:v>0.58792070798142537</c:v>
                </c:pt>
                <c:pt idx="21">
                  <c:v>0.57766202218878304</c:v>
                </c:pt>
                <c:pt idx="22">
                  <c:v>0.55317562524986119</c:v>
                </c:pt>
                <c:pt idx="23">
                  <c:v>0.5269101638074446</c:v>
                </c:pt>
                <c:pt idx="24">
                  <c:v>0.52804211072430374</c:v>
                </c:pt>
                <c:pt idx="25">
                  <c:v>0.50639224466373223</c:v>
                </c:pt>
                <c:pt idx="26">
                  <c:v>0.51129969275642806</c:v>
                </c:pt>
                <c:pt idx="27">
                  <c:v>0.54911272021520818</c:v>
                </c:pt>
                <c:pt idx="28">
                  <c:v>0.5509232072117094</c:v>
                </c:pt>
                <c:pt idx="29">
                  <c:v>0.54889340918961049</c:v>
                </c:pt>
                <c:pt idx="30">
                  <c:v>0.56352759964118604</c:v>
                </c:pt>
                <c:pt idx="31">
                  <c:v>0.56823698653467725</c:v>
                </c:pt>
                <c:pt idx="32">
                  <c:v>0.55855420533428202</c:v>
                </c:pt>
                <c:pt idx="33">
                  <c:v>0.63487744793209877</c:v>
                </c:pt>
                <c:pt idx="34">
                  <c:v>0.77521692070158266</c:v>
                </c:pt>
                <c:pt idx="35">
                  <c:v>0.72253005966608286</c:v>
                </c:pt>
                <c:pt idx="36">
                  <c:v>0.6280451372279745</c:v>
                </c:pt>
                <c:pt idx="37">
                  <c:v>0.62467759115575572</c:v>
                </c:pt>
                <c:pt idx="38">
                  <c:v>0.56339377298629212</c:v>
                </c:pt>
                <c:pt idx="39">
                  <c:v>0.62674373883193468</c:v>
                </c:pt>
                <c:pt idx="40">
                  <c:v>0.51458921428158433</c:v>
                </c:pt>
                <c:pt idx="41">
                  <c:v>0.64947315747580403</c:v>
                </c:pt>
                <c:pt idx="42">
                  <c:v>0.52127755751807925</c:v>
                </c:pt>
                <c:pt idx="43">
                  <c:v>0.56417227798379088</c:v>
                </c:pt>
                <c:pt idx="44">
                  <c:v>0.54819775681295446</c:v>
                </c:pt>
                <c:pt idx="45">
                  <c:v>0.8994853044905704</c:v>
                </c:pt>
                <c:pt idx="46">
                  <c:v>0.84705781098172683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B-48F3-8C0A-C0AB8AE0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91"/>
        <c:axId val="170543"/>
      </c:lineChart>
      <c:catAx>
        <c:axId val="1168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695"/>
        <c:crosses val="autoZero"/>
        <c:auto val="1"/>
        <c:lblAlgn val="ctr"/>
        <c:lblOffset val="100"/>
        <c:noMultiLvlLbl val="0"/>
      </c:catAx>
      <c:valAx>
        <c:axId val="1167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0943"/>
        <c:crosses val="autoZero"/>
        <c:crossBetween val="between"/>
        <c:majorUnit val="5000"/>
      </c:valAx>
      <c:valAx>
        <c:axId val="170543"/>
        <c:scaling>
          <c:orientation val="minMax"/>
          <c:max val="1.05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91"/>
        <c:crosses val="max"/>
        <c:crossBetween val="between"/>
        <c:majorUnit val="5.000000000000001E-2"/>
      </c:valAx>
      <c:catAx>
        <c:axId val="171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543"/>
        <c:crosses val="autoZero"/>
        <c:auto val="1"/>
        <c:lblAlgn val="ctr"/>
        <c:lblOffset val="100"/>
        <c:noMultiLvlLbl val="0"/>
      </c:cat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143256938799449E-2"/>
          <c:y val="4.1589357707366069E-2"/>
          <c:w val="0.51992801362079355"/>
          <c:h val="0.11306252152861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49636</xdr:colOff>
      <xdr:row>1</xdr:row>
      <xdr:rowOff>42628</xdr:rowOff>
    </xdr:from>
    <xdr:to>
      <xdr:col>8</xdr:col>
      <xdr:colOff>148015</xdr:colOff>
      <xdr:row>5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3ACB0F-C76E-4C7C-8BA4-971CAE1A1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1611" y="204553"/>
          <a:ext cx="1403304" cy="786047"/>
        </a:xfrm>
        <a:prstGeom prst="rect">
          <a:avLst/>
        </a:prstGeom>
      </xdr:spPr>
    </xdr:pic>
    <xdr:clientData/>
  </xdr:twoCellAnchor>
  <xdr:twoCellAnchor>
    <xdr:from>
      <xdr:col>0</xdr:col>
      <xdr:colOff>342899</xdr:colOff>
      <xdr:row>0</xdr:row>
      <xdr:rowOff>152398</xdr:rowOff>
    </xdr:from>
    <xdr:to>
      <xdr:col>6</xdr:col>
      <xdr:colOff>1238250</xdr:colOff>
      <xdr:row>26</xdr:row>
      <xdr:rowOff>380999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AA71C25-8CE9-4E82-8227-D27D966FE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ed.stlouisfed.org/graph/?graph_id=863272" TargetMode="External"/><Relationship Id="rId2" Type="http://schemas.openxmlformats.org/officeDocument/2006/relationships/hyperlink" Target="https://www.usgovernmentrevenue.com/revenue_chart_1969_2020USm_21s1li011tcny_F0f_US_Federal_Government_Revenue" TargetMode="External"/><Relationship Id="rId1" Type="http://schemas.openxmlformats.org/officeDocument/2006/relationships/hyperlink" Target="mailto:Peter_Knight@PeterKnightAdvisor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red.stlouisfed.org/series/PAYE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4"/>
  <sheetViews>
    <sheetView tabSelected="1" workbookViewId="0">
      <selection activeCell="M16" sqref="M16"/>
    </sheetView>
  </sheetViews>
  <sheetFormatPr defaultColWidth="0" defaultRowHeight="15" zeroHeight="1" x14ac:dyDescent="0.25"/>
  <cols>
    <col min="1" max="1" width="5.28515625" style="24" customWidth="1"/>
    <col min="2" max="2" width="9.140625" style="45" customWidth="1"/>
    <col min="3" max="3" width="15.140625" style="51" customWidth="1"/>
    <col min="4" max="4" width="11.42578125" style="47" customWidth="1"/>
    <col min="5" max="5" width="17.5703125" style="56" customWidth="1"/>
    <col min="6" max="6" width="23.42578125" style="52" customWidth="1"/>
    <col min="7" max="7" width="19.85546875" style="29" customWidth="1"/>
    <col min="8" max="8" width="19.5703125" style="29" customWidth="1"/>
    <col min="9" max="9" width="19" style="29" customWidth="1"/>
    <col min="10" max="10" width="19.5703125" style="30" customWidth="1"/>
    <col min="11" max="12" width="9.140625" style="24" customWidth="1"/>
    <col min="13" max="13" width="9.140625" style="61" customWidth="1"/>
    <col min="14" max="23" width="9.140625" style="24" customWidth="1"/>
    <col min="24" max="41" width="0" style="24" hidden="1" customWidth="1"/>
    <col min="42" max="16384" width="9.140625" style="24" hidden="1"/>
  </cols>
  <sheetData>
    <row r="1" spans="1:37" s="6" customFormat="1" ht="12.75" customHeight="1" x14ac:dyDescent="0.25">
      <c r="B1" s="28"/>
      <c r="C1" s="7"/>
      <c r="E1" s="28"/>
      <c r="F1" s="8"/>
      <c r="G1" s="8"/>
      <c r="H1" s="34"/>
      <c r="I1" s="29"/>
      <c r="J1" s="30"/>
      <c r="K1" s="8"/>
      <c r="L1" s="8"/>
      <c r="M1" s="6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3" customFormat="1" ht="15.75" customHeight="1" x14ac:dyDescent="0.25">
      <c r="A2" s="6"/>
      <c r="B2" s="28"/>
      <c r="C2" s="10"/>
      <c r="D2" s="11"/>
      <c r="E2" s="28"/>
      <c r="F2" s="8"/>
      <c r="G2" s="8"/>
      <c r="H2" s="35"/>
      <c r="I2" s="67" t="s">
        <v>9</v>
      </c>
      <c r="J2" s="67"/>
      <c r="K2" s="9"/>
      <c r="L2" s="8"/>
      <c r="M2" s="6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2"/>
      <c r="AG2" s="12"/>
      <c r="AH2" s="12"/>
      <c r="AI2" s="12"/>
      <c r="AJ2" s="12"/>
      <c r="AK2" s="12"/>
    </row>
    <row r="3" spans="1:37" s="3" customFormat="1" ht="15.75" customHeight="1" x14ac:dyDescent="0.25">
      <c r="A3" s="6"/>
      <c r="B3" s="28"/>
      <c r="C3" s="13"/>
      <c r="D3" s="14"/>
      <c r="E3" s="28"/>
      <c r="F3" s="8"/>
      <c r="G3" s="8"/>
      <c r="H3" s="35"/>
      <c r="I3" s="68" t="s">
        <v>10</v>
      </c>
      <c r="J3" s="68"/>
      <c r="K3" s="9"/>
      <c r="L3" s="8"/>
      <c r="M3" s="60"/>
      <c r="N3" s="8"/>
      <c r="O3" s="6"/>
      <c r="P3" s="6"/>
      <c r="Q3" s="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2"/>
      <c r="AG3" s="12"/>
      <c r="AH3" s="12"/>
      <c r="AI3" s="12"/>
      <c r="AJ3" s="12"/>
      <c r="AK3" s="12"/>
    </row>
    <row r="4" spans="1:37" s="3" customFormat="1" ht="15.75" customHeight="1" x14ac:dyDescent="0.25">
      <c r="A4" s="6"/>
      <c r="B4" s="28"/>
      <c r="C4" s="13"/>
      <c r="D4" s="14"/>
      <c r="E4" s="28"/>
      <c r="F4" s="8"/>
      <c r="G4" s="8"/>
      <c r="H4" s="35"/>
      <c r="I4" s="68" t="s">
        <v>11</v>
      </c>
      <c r="J4" s="68"/>
      <c r="K4" s="9"/>
      <c r="L4" s="8"/>
      <c r="M4" s="60"/>
      <c r="N4" s="8"/>
      <c r="O4" s="6"/>
      <c r="P4" s="6"/>
      <c r="Q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2"/>
      <c r="AG4" s="12"/>
      <c r="AH4" s="12"/>
      <c r="AI4" s="12"/>
      <c r="AJ4" s="12"/>
      <c r="AK4" s="12"/>
    </row>
    <row r="5" spans="1:37" s="3" customFormat="1" ht="15.75" customHeight="1" x14ac:dyDescent="0.25">
      <c r="A5" s="6"/>
      <c r="B5" s="28"/>
      <c r="C5" s="13"/>
      <c r="D5" s="14"/>
      <c r="E5" s="28"/>
      <c r="F5" s="8"/>
      <c r="G5" s="8"/>
      <c r="H5" s="35"/>
      <c r="I5" s="68" t="s">
        <v>12</v>
      </c>
      <c r="J5" s="68"/>
      <c r="K5" s="9"/>
      <c r="L5" s="8"/>
      <c r="M5" s="60"/>
      <c r="N5" s="8"/>
      <c r="O5" s="6"/>
      <c r="P5" s="6"/>
      <c r="Q5" s="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2"/>
      <c r="AG5" s="12"/>
      <c r="AH5" s="12"/>
      <c r="AI5" s="12"/>
      <c r="AJ5" s="12"/>
      <c r="AK5" s="12"/>
    </row>
    <row r="6" spans="1:37" s="3" customFormat="1" ht="15.75" customHeight="1" x14ac:dyDescent="0.25">
      <c r="A6" s="6"/>
      <c r="B6" s="28"/>
      <c r="C6" s="15"/>
      <c r="D6" s="16"/>
      <c r="E6" s="28"/>
      <c r="F6" s="8"/>
      <c r="G6" s="8"/>
      <c r="H6" s="35"/>
      <c r="I6" s="69"/>
      <c r="J6" s="69"/>
      <c r="K6" s="9"/>
      <c r="L6" s="8"/>
      <c r="M6" s="60"/>
      <c r="N6" s="8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2"/>
      <c r="AG6" s="12"/>
      <c r="AH6" s="12"/>
      <c r="AI6" s="12"/>
      <c r="AJ6" s="12"/>
      <c r="AK6" s="12"/>
    </row>
    <row r="7" spans="1:37" s="3" customFormat="1" ht="15.75" customHeight="1" x14ac:dyDescent="0.25">
      <c r="A7" s="6"/>
      <c r="B7" s="28"/>
      <c r="C7" s="13"/>
      <c r="D7" s="14"/>
      <c r="E7" s="28"/>
      <c r="F7" s="8"/>
      <c r="G7" s="8"/>
      <c r="H7" s="36" t="s">
        <v>13</v>
      </c>
      <c r="I7" s="68" t="s">
        <v>14</v>
      </c>
      <c r="J7" s="68"/>
      <c r="K7" s="9"/>
      <c r="L7" s="8"/>
      <c r="M7" s="60"/>
      <c r="N7" s="8"/>
      <c r="O7" s="6"/>
      <c r="P7" s="6"/>
      <c r="Q7" s="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2"/>
      <c r="AG7" s="12"/>
      <c r="AH7" s="12"/>
      <c r="AI7" s="12"/>
      <c r="AJ7" s="12"/>
      <c r="AK7" s="12"/>
    </row>
    <row r="8" spans="1:37" s="3" customFormat="1" ht="15.75" customHeight="1" x14ac:dyDescent="0.25">
      <c r="A8" s="6"/>
      <c r="B8" s="28"/>
      <c r="C8" s="17"/>
      <c r="D8" s="18"/>
      <c r="E8" s="28"/>
      <c r="F8" s="8"/>
      <c r="G8" s="8"/>
      <c r="H8" s="19" t="s">
        <v>15</v>
      </c>
      <c r="I8" s="65" t="s">
        <v>16</v>
      </c>
      <c r="J8" s="65"/>
      <c r="K8" s="9"/>
      <c r="L8" s="8"/>
      <c r="M8" s="60"/>
      <c r="N8" s="8"/>
      <c r="O8" s="6"/>
      <c r="P8" s="6"/>
      <c r="Q8" s="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2"/>
      <c r="AG8" s="12"/>
      <c r="AH8" s="12"/>
      <c r="AI8" s="12"/>
      <c r="AJ8" s="12"/>
      <c r="AK8" s="12"/>
    </row>
    <row r="9" spans="1:37" s="3" customFormat="1" ht="15.75" customHeight="1" x14ac:dyDescent="0.25">
      <c r="A9" s="6"/>
      <c r="B9" s="28"/>
      <c r="C9" s="17"/>
      <c r="D9" s="18"/>
      <c r="E9" s="28"/>
      <c r="F9" s="8"/>
      <c r="G9" s="8"/>
      <c r="H9" s="66" t="s">
        <v>17</v>
      </c>
      <c r="I9" s="66"/>
      <c r="J9" s="66"/>
      <c r="K9" s="9"/>
      <c r="L9" s="8"/>
      <c r="M9" s="60"/>
      <c r="N9" s="8"/>
      <c r="O9" s="6"/>
      <c r="P9" s="6"/>
      <c r="Q9" s="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/>
      <c r="AG9" s="12"/>
      <c r="AH9" s="12"/>
      <c r="AI9" s="12"/>
      <c r="AJ9" s="12"/>
      <c r="AK9" s="12"/>
    </row>
    <row r="10" spans="1:37" s="3" customFormat="1" ht="15.75" customHeight="1" x14ac:dyDescent="0.25">
      <c r="A10" s="6"/>
      <c r="B10" s="28"/>
      <c r="C10" s="7"/>
      <c r="D10" s="20"/>
      <c r="E10" s="28"/>
      <c r="F10" s="8"/>
      <c r="G10" s="8"/>
      <c r="H10" s="21"/>
      <c r="I10" s="25"/>
      <c r="J10" s="37"/>
      <c r="K10" s="9"/>
      <c r="L10" s="8"/>
      <c r="M10" s="60"/>
      <c r="N10" s="8"/>
      <c r="O10" s="6"/>
      <c r="P10" s="6"/>
      <c r="Q10" s="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2"/>
      <c r="AG10" s="12"/>
      <c r="AH10" s="12"/>
      <c r="AI10" s="12"/>
      <c r="AJ10" s="12"/>
      <c r="AK10" s="12"/>
    </row>
    <row r="11" spans="1:37" s="3" customFormat="1" ht="5.25" customHeight="1" x14ac:dyDescent="0.25">
      <c r="A11" s="6"/>
      <c r="B11" s="28"/>
      <c r="C11" s="7"/>
      <c r="D11" s="22"/>
      <c r="E11" s="28"/>
      <c r="F11" s="8"/>
      <c r="G11" s="8"/>
      <c r="H11" s="8"/>
      <c r="I11" s="8"/>
      <c r="J11" s="8"/>
      <c r="K11" s="9"/>
      <c r="L11" s="8"/>
      <c r="M11" s="60"/>
      <c r="N11" s="8"/>
      <c r="O11" s="6"/>
      <c r="P11" s="6"/>
      <c r="Q11" s="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2"/>
      <c r="AG11" s="12"/>
      <c r="AH11" s="12"/>
      <c r="AI11" s="12"/>
      <c r="AJ11" s="12"/>
      <c r="AK11" s="12"/>
    </row>
    <row r="12" spans="1:37" s="3" customFormat="1" ht="15.75" customHeight="1" x14ac:dyDescent="0.25">
      <c r="A12" s="6"/>
      <c r="B12" s="28"/>
      <c r="C12" s="7"/>
      <c r="D12" s="6"/>
      <c r="E12" s="28"/>
      <c r="F12" s="8"/>
      <c r="G12" s="8"/>
      <c r="H12" s="71" t="s">
        <v>18</v>
      </c>
      <c r="I12" s="71"/>
      <c r="J12" s="71"/>
      <c r="K12" s="9"/>
      <c r="L12" s="8"/>
      <c r="M12" s="60"/>
      <c r="N12" s="8"/>
      <c r="O12" s="6"/>
      <c r="P12" s="6"/>
      <c r="Q12" s="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2"/>
      <c r="AG12" s="12"/>
      <c r="AH12" s="12"/>
      <c r="AI12" s="12"/>
      <c r="AJ12" s="12"/>
      <c r="AK12" s="12"/>
    </row>
    <row r="13" spans="1:37" s="3" customFormat="1" ht="15.75" customHeight="1" x14ac:dyDescent="0.25">
      <c r="A13" s="6"/>
      <c r="B13" s="28"/>
      <c r="C13" s="7"/>
      <c r="D13" s="6"/>
      <c r="E13" s="28"/>
      <c r="F13" s="8"/>
      <c r="G13" s="8"/>
      <c r="H13" s="64"/>
      <c r="I13" s="64"/>
      <c r="J13" s="64"/>
      <c r="K13" s="9"/>
      <c r="L13" s="8"/>
      <c r="M13" s="60"/>
      <c r="N13" s="8"/>
      <c r="O13" s="6"/>
      <c r="P13" s="6"/>
      <c r="Q13" s="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2"/>
      <c r="AG13" s="12"/>
      <c r="AH13" s="12"/>
      <c r="AI13" s="12"/>
      <c r="AJ13" s="12"/>
      <c r="AK13" s="12"/>
    </row>
    <row r="14" spans="1:37" s="3" customFormat="1" ht="15.75" customHeight="1" x14ac:dyDescent="0.25">
      <c r="A14" s="6"/>
      <c r="B14" s="28"/>
      <c r="C14" s="7"/>
      <c r="D14" s="6"/>
      <c r="E14" s="28"/>
      <c r="F14" s="8"/>
      <c r="G14" s="8"/>
      <c r="H14" s="72" t="s">
        <v>6</v>
      </c>
      <c r="I14" s="72"/>
      <c r="J14" s="72"/>
      <c r="K14" s="9"/>
      <c r="L14" s="8"/>
      <c r="M14" s="60"/>
      <c r="N14" s="8"/>
      <c r="O14" s="6"/>
      <c r="P14" s="6"/>
      <c r="Q14" s="6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2"/>
      <c r="AG14" s="12"/>
      <c r="AH14" s="12"/>
      <c r="AI14" s="12"/>
      <c r="AJ14" s="12"/>
      <c r="AK14" s="12"/>
    </row>
    <row r="15" spans="1:37" s="3" customFormat="1" ht="15.75" customHeight="1" x14ac:dyDescent="0.25">
      <c r="A15" s="6"/>
      <c r="B15" s="28"/>
      <c r="C15" s="7"/>
      <c r="D15" s="6"/>
      <c r="E15" s="28"/>
      <c r="F15" s="8"/>
      <c r="G15" s="8"/>
      <c r="H15" s="72" t="s">
        <v>19</v>
      </c>
      <c r="I15" s="72"/>
      <c r="J15" s="72"/>
      <c r="K15" s="9"/>
      <c r="L15" s="8"/>
      <c r="M15" s="60"/>
      <c r="N15" s="8"/>
      <c r="O15" s="6"/>
      <c r="P15" s="6"/>
      <c r="Q15" s="6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2"/>
      <c r="AG15" s="12"/>
      <c r="AH15" s="12"/>
      <c r="AI15" s="12"/>
      <c r="AJ15" s="12"/>
      <c r="AK15" s="12"/>
    </row>
    <row r="16" spans="1:37" s="3" customFormat="1" ht="15.75" customHeight="1" x14ac:dyDescent="0.25">
      <c r="A16" s="6"/>
      <c r="B16" s="28"/>
      <c r="C16" s="7"/>
      <c r="D16" s="6"/>
      <c r="E16" s="28"/>
      <c r="F16" s="8"/>
      <c r="G16" s="8"/>
      <c r="H16" s="72" t="s">
        <v>20</v>
      </c>
      <c r="I16" s="72"/>
      <c r="J16" s="72"/>
      <c r="K16" s="9"/>
      <c r="L16" s="8"/>
      <c r="M16" s="60"/>
      <c r="N16" s="8"/>
      <c r="O16" s="6"/>
      <c r="P16" s="6"/>
      <c r="Q16" s="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2"/>
      <c r="AG16" s="12"/>
      <c r="AH16" s="12"/>
      <c r="AI16" s="12"/>
      <c r="AJ16" s="12"/>
      <c r="AK16" s="12"/>
    </row>
    <row r="17" spans="1:37" s="3" customFormat="1" ht="15.75" customHeight="1" x14ac:dyDescent="0.25">
      <c r="A17" s="6"/>
      <c r="B17" s="28"/>
      <c r="C17" s="7"/>
      <c r="D17" s="6"/>
      <c r="E17" s="28"/>
      <c r="F17" s="8"/>
      <c r="G17" s="8"/>
      <c r="H17" s="64"/>
      <c r="I17" s="64"/>
      <c r="J17" s="64"/>
      <c r="K17" s="9"/>
      <c r="L17" s="8"/>
      <c r="M17" s="60"/>
      <c r="N17" s="8"/>
      <c r="O17" s="6"/>
      <c r="P17" s="6"/>
      <c r="Q17" s="6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2"/>
      <c r="AG17" s="12"/>
      <c r="AH17" s="12"/>
      <c r="AI17" s="12"/>
      <c r="AJ17" s="12"/>
      <c r="AK17" s="12"/>
    </row>
    <row r="18" spans="1:37" s="3" customFormat="1" ht="15.75" customHeight="1" x14ac:dyDescent="0.25">
      <c r="A18" s="6"/>
      <c r="B18" s="28"/>
      <c r="C18" s="7"/>
      <c r="D18" s="6"/>
      <c r="E18" s="28"/>
      <c r="F18" s="8"/>
      <c r="G18" s="8"/>
      <c r="H18" s="64"/>
      <c r="I18" s="64"/>
      <c r="J18" s="64"/>
      <c r="K18" s="9"/>
      <c r="L18" s="8"/>
      <c r="M18" s="60"/>
      <c r="N18" s="8"/>
      <c r="O18" s="6"/>
      <c r="P18" s="6"/>
      <c r="Q18" s="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2"/>
      <c r="AG18" s="12"/>
      <c r="AH18" s="12"/>
      <c r="AI18" s="12"/>
      <c r="AJ18" s="12"/>
      <c r="AK18" s="12"/>
    </row>
    <row r="19" spans="1:37" s="3" customFormat="1" ht="15.75" customHeight="1" x14ac:dyDescent="0.25">
      <c r="A19" s="6"/>
      <c r="B19" s="28"/>
      <c r="C19" s="7"/>
      <c r="D19" s="6"/>
      <c r="E19" s="28"/>
      <c r="F19" s="8"/>
      <c r="G19" s="8"/>
      <c r="H19" s="64"/>
      <c r="I19" s="64"/>
      <c r="J19" s="64"/>
      <c r="K19" s="9"/>
      <c r="L19" s="8"/>
      <c r="M19" s="60"/>
      <c r="N19" s="8"/>
      <c r="O19" s="6"/>
      <c r="P19" s="6"/>
      <c r="Q19" s="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2"/>
      <c r="AG19" s="12"/>
      <c r="AH19" s="12"/>
      <c r="AI19" s="12"/>
      <c r="AJ19" s="12"/>
      <c r="AK19" s="12"/>
    </row>
    <row r="20" spans="1:37" s="3" customFormat="1" ht="15.75" customHeight="1" x14ac:dyDescent="0.25">
      <c r="A20" s="6"/>
      <c r="B20" s="28"/>
      <c r="C20" s="7"/>
      <c r="D20" s="6"/>
      <c r="E20" s="28"/>
      <c r="F20" s="8"/>
      <c r="G20" s="8"/>
      <c r="H20" s="64"/>
      <c r="I20" s="64"/>
      <c r="J20" s="64"/>
      <c r="K20" s="9"/>
      <c r="L20" s="8"/>
      <c r="M20" s="60"/>
      <c r="N20" s="8"/>
      <c r="O20" s="6"/>
      <c r="P20" s="6"/>
      <c r="Q20" s="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2"/>
      <c r="AG20" s="12"/>
      <c r="AH20" s="12"/>
      <c r="AI20" s="12"/>
      <c r="AJ20" s="12"/>
      <c r="AK20" s="12"/>
    </row>
    <row r="21" spans="1:37" s="3" customFormat="1" ht="15.75" customHeight="1" x14ac:dyDescent="0.25">
      <c r="A21" s="6"/>
      <c r="B21" s="28"/>
      <c r="C21" s="7"/>
      <c r="D21" s="6"/>
      <c r="E21" s="28"/>
      <c r="F21" s="8"/>
      <c r="G21" s="8"/>
      <c r="H21" s="64"/>
      <c r="I21" s="64"/>
      <c r="J21" s="64"/>
      <c r="K21" s="9"/>
      <c r="L21" s="8"/>
      <c r="M21" s="60"/>
      <c r="N21" s="8"/>
      <c r="O21" s="6"/>
      <c r="P21" s="6"/>
      <c r="Q21" s="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2"/>
      <c r="AG21" s="12"/>
      <c r="AH21" s="12"/>
      <c r="AI21" s="12"/>
      <c r="AJ21" s="12"/>
      <c r="AK21" s="12"/>
    </row>
    <row r="22" spans="1:37" s="3" customFormat="1" ht="15.75" customHeight="1" x14ac:dyDescent="0.25">
      <c r="A22" s="6"/>
      <c r="B22" s="28"/>
      <c r="C22" s="7"/>
      <c r="D22" s="6"/>
      <c r="E22" s="28"/>
      <c r="F22" s="8"/>
      <c r="G22" s="8"/>
      <c r="H22" s="64"/>
      <c r="I22" s="64"/>
      <c r="J22" s="64"/>
      <c r="K22" s="9"/>
      <c r="L22" s="8"/>
      <c r="M22" s="60"/>
      <c r="N22" s="8"/>
      <c r="O22" s="6"/>
      <c r="P22" s="6"/>
      <c r="Q22" s="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2"/>
      <c r="AG22" s="12"/>
      <c r="AH22" s="12"/>
      <c r="AI22" s="12"/>
      <c r="AJ22" s="12"/>
      <c r="AK22" s="12"/>
    </row>
    <row r="23" spans="1:37" s="3" customFormat="1" ht="15.75" customHeight="1" x14ac:dyDescent="0.25">
      <c r="A23" s="6"/>
      <c r="B23" s="28"/>
      <c r="C23" s="7"/>
      <c r="D23" s="6"/>
      <c r="E23" s="28"/>
      <c r="F23" s="8"/>
      <c r="G23" s="8"/>
      <c r="H23" s="64"/>
      <c r="I23" s="64"/>
      <c r="J23" s="64"/>
      <c r="K23" s="9"/>
      <c r="L23" s="8"/>
      <c r="M23" s="60"/>
      <c r="N23" s="8"/>
      <c r="O23" s="6"/>
      <c r="P23" s="6"/>
      <c r="Q23" s="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2"/>
      <c r="AG23" s="12"/>
      <c r="AH23" s="12"/>
      <c r="AI23" s="12"/>
      <c r="AJ23" s="12"/>
      <c r="AK23" s="12"/>
    </row>
    <row r="24" spans="1:37" s="3" customFormat="1" ht="15.75" customHeight="1" x14ac:dyDescent="0.25">
      <c r="A24" s="6"/>
      <c r="B24" s="28"/>
      <c r="C24" s="7"/>
      <c r="D24" s="6"/>
      <c r="E24" s="28"/>
      <c r="F24" s="8"/>
      <c r="G24" s="8"/>
      <c r="H24" s="64"/>
      <c r="I24" s="64"/>
      <c r="J24" s="64"/>
      <c r="K24" s="9"/>
      <c r="L24" s="8"/>
      <c r="M24" s="60"/>
      <c r="N24" s="8"/>
      <c r="O24" s="6"/>
      <c r="P24" s="6"/>
      <c r="Q24" s="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2"/>
      <c r="AG24" s="12"/>
      <c r="AH24" s="12"/>
      <c r="AI24" s="12"/>
      <c r="AJ24" s="12"/>
      <c r="AK24" s="12"/>
    </row>
    <row r="25" spans="1:37" s="3" customFormat="1" ht="15.75" customHeight="1" x14ac:dyDescent="0.25">
      <c r="A25" s="6"/>
      <c r="B25" s="28"/>
      <c r="C25" s="7"/>
      <c r="D25" s="6"/>
      <c r="E25" s="28"/>
      <c r="F25" s="8"/>
      <c r="G25" s="8"/>
      <c r="H25" s="64"/>
      <c r="I25" s="64"/>
      <c r="J25" s="64"/>
      <c r="K25" s="9"/>
      <c r="L25" s="8"/>
      <c r="M25" s="60"/>
      <c r="N25" s="8"/>
      <c r="O25" s="6"/>
      <c r="P25" s="6"/>
      <c r="Q25" s="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2"/>
      <c r="AG25" s="12"/>
      <c r="AH25" s="12"/>
      <c r="AI25" s="12"/>
      <c r="AJ25" s="12"/>
      <c r="AK25" s="12"/>
    </row>
    <row r="26" spans="1:37" s="3" customFormat="1" ht="15.75" customHeight="1" x14ac:dyDescent="0.25">
      <c r="A26" s="6"/>
      <c r="B26" s="28"/>
      <c r="C26" s="7"/>
      <c r="D26" s="6"/>
      <c r="E26" s="28"/>
      <c r="F26" s="8"/>
      <c r="G26" s="8"/>
      <c r="H26" s="64"/>
      <c r="I26" s="64"/>
      <c r="J26" s="64"/>
      <c r="K26" s="9"/>
      <c r="L26" s="8"/>
      <c r="M26" s="60"/>
      <c r="N26" s="8"/>
      <c r="O26" s="6"/>
      <c r="P26" s="6"/>
      <c r="Q26" s="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2"/>
      <c r="AG26" s="12"/>
      <c r="AH26" s="12"/>
      <c r="AI26" s="12"/>
      <c r="AJ26" s="12"/>
      <c r="AK26" s="12"/>
    </row>
    <row r="27" spans="1:37" s="3" customFormat="1" ht="30.75" customHeight="1" x14ac:dyDescent="0.25">
      <c r="A27" s="6"/>
      <c r="B27" s="28"/>
      <c r="C27" s="7"/>
      <c r="D27" s="6"/>
      <c r="E27" s="28"/>
      <c r="F27" s="8"/>
      <c r="G27" s="8"/>
      <c r="H27" s="64"/>
      <c r="I27" s="64"/>
      <c r="J27" s="64"/>
      <c r="K27" s="9"/>
      <c r="L27" s="8"/>
      <c r="M27" s="60"/>
      <c r="N27" s="8"/>
      <c r="O27" s="6"/>
      <c r="P27" s="6"/>
      <c r="Q27" s="6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2"/>
      <c r="AG27" s="12"/>
      <c r="AH27" s="12"/>
      <c r="AI27" s="12"/>
      <c r="AJ27" s="12"/>
      <c r="AK27" s="12"/>
    </row>
    <row r="28" spans="1:37" s="6" customFormat="1" ht="7.5" customHeight="1" x14ac:dyDescent="0.25">
      <c r="B28" s="28"/>
      <c r="C28" s="7"/>
      <c r="E28" s="28"/>
      <c r="F28" s="8"/>
      <c r="G28" s="8"/>
      <c r="H28" s="70"/>
      <c r="I28" s="70"/>
      <c r="J28" s="70"/>
      <c r="K28" s="9"/>
      <c r="L28" s="8"/>
      <c r="M28" s="60"/>
      <c r="N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2" customFormat="1" ht="36.75" customHeight="1" x14ac:dyDescent="0.25">
      <c r="A29" s="23"/>
      <c r="B29" s="41" t="s">
        <v>0</v>
      </c>
      <c r="C29" s="26" t="s">
        <v>7</v>
      </c>
      <c r="D29" s="27" t="s">
        <v>22</v>
      </c>
      <c r="E29" s="53" t="s">
        <v>3</v>
      </c>
      <c r="F29" s="43" t="s">
        <v>6</v>
      </c>
      <c r="G29" s="38" t="s">
        <v>4</v>
      </c>
      <c r="H29" s="39" t="s">
        <v>1</v>
      </c>
      <c r="I29" s="39" t="s">
        <v>5</v>
      </c>
      <c r="J29" s="40" t="s">
        <v>2</v>
      </c>
      <c r="K29" s="23"/>
      <c r="L29" s="23"/>
      <c r="M29" s="6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7" customFormat="1" x14ac:dyDescent="0.25">
      <c r="A30" s="24"/>
      <c r="B30" s="42">
        <v>1975</v>
      </c>
      <c r="C30" s="58">
        <f t="shared" ref="C30:C76" si="0">I30/J30</f>
        <v>4374.2545955785399</v>
      </c>
      <c r="D30" s="59">
        <f t="shared" ref="D30:D76" si="1">C30/E30</f>
        <v>0.68994551980734065</v>
      </c>
      <c r="E30" s="54">
        <v>6340</v>
      </c>
      <c r="F30" s="1">
        <v>279090000000</v>
      </c>
      <c r="G30" s="1">
        <v>541930000000</v>
      </c>
      <c r="H30" s="1">
        <v>58040000000</v>
      </c>
      <c r="I30" s="31">
        <f t="shared" ref="I30:I75" si="2">F30+H30</f>
        <v>337130000000</v>
      </c>
      <c r="J30" s="32">
        <v>77071417</v>
      </c>
      <c r="K30" s="24"/>
      <c r="L30" s="24"/>
      <c r="M30" s="6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7" customFormat="1" x14ac:dyDescent="0.25">
      <c r="A31" s="24"/>
      <c r="B31" s="42">
        <v>1976</v>
      </c>
      <c r="C31" s="58">
        <f t="shared" si="0"/>
        <v>4843.5732731702255</v>
      </c>
      <c r="D31" s="59">
        <f t="shared" si="1"/>
        <v>0.70298596127289192</v>
      </c>
      <c r="E31" s="54">
        <v>6890</v>
      </c>
      <c r="F31" s="1">
        <v>298060000000</v>
      </c>
      <c r="G31" s="1">
        <v>628970000000</v>
      </c>
      <c r="H31" s="1">
        <v>87040000000</v>
      </c>
      <c r="I31" s="31">
        <f t="shared" si="2"/>
        <v>385100000000</v>
      </c>
      <c r="J31" s="32">
        <v>79507417</v>
      </c>
      <c r="K31" s="24"/>
      <c r="L31" s="24"/>
      <c r="M31" s="6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7" customFormat="1" x14ac:dyDescent="0.25">
      <c r="A32" s="24"/>
      <c r="B32" s="42">
        <v>1977</v>
      </c>
      <c r="C32" s="58">
        <f t="shared" si="0"/>
        <v>5242.0134443506186</v>
      </c>
      <c r="D32" s="59">
        <f t="shared" si="1"/>
        <v>0.69596567237793661</v>
      </c>
      <c r="E32" s="54">
        <v>7532</v>
      </c>
      <c r="F32" s="1">
        <v>355559000000</v>
      </c>
      <c r="G32" s="1">
        <v>706400000000</v>
      </c>
      <c r="H32" s="1">
        <v>77430000000</v>
      </c>
      <c r="I32" s="31">
        <f t="shared" si="2"/>
        <v>432989000000</v>
      </c>
      <c r="J32" s="32">
        <v>82599750</v>
      </c>
      <c r="K32" s="24"/>
      <c r="L32" s="24"/>
      <c r="M32" s="6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customFormat="1" x14ac:dyDescent="0.25">
      <c r="A33" s="24"/>
      <c r="B33" s="42">
        <v>1978</v>
      </c>
      <c r="C33" s="58">
        <f t="shared" si="0"/>
        <v>5410.1803654888308</v>
      </c>
      <c r="D33" s="59">
        <f t="shared" si="1"/>
        <v>0.64630036620342024</v>
      </c>
      <c r="E33" s="54">
        <v>8371</v>
      </c>
      <c r="F33" s="1">
        <v>399561000000</v>
      </c>
      <c r="G33" s="1">
        <v>776600000000</v>
      </c>
      <c r="H33" s="1">
        <v>70200000000</v>
      </c>
      <c r="I33" s="31">
        <f t="shared" si="2"/>
        <v>469761000000</v>
      </c>
      <c r="J33" s="32">
        <v>86829083</v>
      </c>
      <c r="K33" s="24"/>
      <c r="L33" s="24"/>
      <c r="M33" s="6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customFormat="1" x14ac:dyDescent="0.25">
      <c r="A34" s="24"/>
      <c r="B34" s="42">
        <v>1979</v>
      </c>
      <c r="C34" s="58">
        <f t="shared" si="0"/>
        <v>5739.3576507608232</v>
      </c>
      <c r="D34" s="59">
        <f t="shared" si="1"/>
        <v>0.62033697046701508</v>
      </c>
      <c r="E34" s="54">
        <v>9252</v>
      </c>
      <c r="F34" s="1">
        <v>463302000000</v>
      </c>
      <c r="G34" s="1">
        <v>829470000000</v>
      </c>
      <c r="H34" s="1">
        <v>52870000000</v>
      </c>
      <c r="I34" s="31">
        <f t="shared" si="2"/>
        <v>516172000000</v>
      </c>
      <c r="J34" s="32">
        <v>89935500</v>
      </c>
      <c r="K34" s="24"/>
      <c r="L34" s="24"/>
      <c r="M34" s="6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customFormat="1" x14ac:dyDescent="0.25">
      <c r="A35" s="24"/>
      <c r="B35" s="42">
        <v>1980</v>
      </c>
      <c r="C35" s="58">
        <f t="shared" si="0"/>
        <v>6590.8711659222836</v>
      </c>
      <c r="D35" s="59">
        <f t="shared" si="1"/>
        <v>0.64591054154471617</v>
      </c>
      <c r="E35" s="54">
        <v>10204</v>
      </c>
      <c r="F35" s="1">
        <v>517112000000</v>
      </c>
      <c r="G35" s="1">
        <v>909040000000</v>
      </c>
      <c r="H35" s="1">
        <v>79570000000</v>
      </c>
      <c r="I35" s="31">
        <f t="shared" si="2"/>
        <v>596682000000</v>
      </c>
      <c r="J35" s="32">
        <v>90531583</v>
      </c>
      <c r="K35" s="24"/>
      <c r="L35" s="24"/>
      <c r="M35" s="6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customFormat="1" x14ac:dyDescent="0.25">
      <c r="A36" s="24"/>
      <c r="B36" s="42">
        <v>1981</v>
      </c>
      <c r="C36" s="58">
        <f t="shared" si="0"/>
        <v>7504.0611096459133</v>
      </c>
      <c r="D36" s="59">
        <f t="shared" si="1"/>
        <v>0.66255174904166636</v>
      </c>
      <c r="E36" s="54">
        <v>11326</v>
      </c>
      <c r="F36" s="1">
        <v>599272000000</v>
      </c>
      <c r="G36" s="1">
        <v>994830000000</v>
      </c>
      <c r="H36" s="1">
        <v>85790000000</v>
      </c>
      <c r="I36" s="31">
        <f t="shared" si="2"/>
        <v>685062000000</v>
      </c>
      <c r="J36" s="32">
        <v>91292167</v>
      </c>
      <c r="K36" s="24"/>
      <c r="L36" s="24"/>
      <c r="M36" s="6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customFormat="1" x14ac:dyDescent="0.25">
      <c r="A37" s="24"/>
      <c r="B37" s="42">
        <v>1982</v>
      </c>
      <c r="C37" s="58">
        <f t="shared" si="0"/>
        <v>8476.9976574457614</v>
      </c>
      <c r="D37" s="59">
        <f t="shared" si="1"/>
        <v>0.70518240224987616</v>
      </c>
      <c r="E37" s="54">
        <v>12021</v>
      </c>
      <c r="F37" s="1">
        <v>617766000000</v>
      </c>
      <c r="G37" s="1">
        <v>1137320000000</v>
      </c>
      <c r="H37" s="1">
        <v>142490000000</v>
      </c>
      <c r="I37" s="31">
        <f t="shared" si="2"/>
        <v>760256000000</v>
      </c>
      <c r="J37" s="32">
        <v>89684583</v>
      </c>
      <c r="K37" s="24"/>
      <c r="L37" s="24"/>
      <c r="M37" s="6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customFormat="1" x14ac:dyDescent="0.25">
      <c r="A38" s="24"/>
      <c r="B38" s="42">
        <v>1983</v>
      </c>
      <c r="C38" s="58">
        <f t="shared" si="0"/>
        <v>9247.0298625629275</v>
      </c>
      <c r="D38" s="59">
        <f t="shared" si="1"/>
        <v>0.72691060943030639</v>
      </c>
      <c r="E38" s="54">
        <v>12721</v>
      </c>
      <c r="F38" s="1">
        <v>600562000000</v>
      </c>
      <c r="G38" s="1">
        <v>1371660000000</v>
      </c>
      <c r="H38" s="1">
        <v>234340000000</v>
      </c>
      <c r="I38" s="31">
        <f t="shared" si="2"/>
        <v>834902000000</v>
      </c>
      <c r="J38" s="32">
        <v>90288667</v>
      </c>
      <c r="K38" s="24"/>
      <c r="L38" s="24"/>
      <c r="M38" s="6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customFormat="1" x14ac:dyDescent="0.25">
      <c r="A39" s="24"/>
      <c r="B39" s="42">
        <v>1984</v>
      </c>
      <c r="C39" s="58">
        <f t="shared" si="0"/>
        <v>9089.6395331191652</v>
      </c>
      <c r="D39" s="59">
        <f t="shared" si="1"/>
        <v>0.65256942588263089</v>
      </c>
      <c r="E39" s="54">
        <v>13929</v>
      </c>
      <c r="F39" s="1">
        <v>666438000000</v>
      </c>
      <c r="G39" s="1">
        <v>1564580000000</v>
      </c>
      <c r="H39" s="1">
        <v>192920000000</v>
      </c>
      <c r="I39" s="31">
        <f t="shared" si="2"/>
        <v>859358000000</v>
      </c>
      <c r="J39" s="32">
        <v>94542583</v>
      </c>
      <c r="K39" s="24"/>
      <c r="L39" s="24"/>
      <c r="M39" s="6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customFormat="1" x14ac:dyDescent="0.25">
      <c r="A40" s="24"/>
      <c r="B40" s="42">
        <v>1985</v>
      </c>
      <c r="C40" s="58">
        <f t="shared" si="0"/>
        <v>10118.840238019453</v>
      </c>
      <c r="D40" s="59">
        <f t="shared" si="1"/>
        <v>0.6846769225265209</v>
      </c>
      <c r="E40" s="54">
        <v>14779</v>
      </c>
      <c r="F40" s="1">
        <v>734037000000</v>
      </c>
      <c r="G40" s="1">
        <v>1817420000000</v>
      </c>
      <c r="H40" s="1">
        <v>252840000000</v>
      </c>
      <c r="I40" s="31">
        <f t="shared" si="2"/>
        <v>986877000000</v>
      </c>
      <c r="J40" s="32">
        <v>97528667</v>
      </c>
      <c r="K40" s="24"/>
      <c r="L40" s="24"/>
      <c r="M40" s="6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customFormat="1" x14ac:dyDescent="0.25">
      <c r="A41" s="24"/>
      <c r="B41" s="42">
        <v>1986</v>
      </c>
      <c r="C41" s="58">
        <f t="shared" si="0"/>
        <v>10776.501922158848</v>
      </c>
      <c r="D41" s="59">
        <f t="shared" si="1"/>
        <v>0.69480992405924236</v>
      </c>
      <c r="E41" s="54">
        <v>15510</v>
      </c>
      <c r="F41" s="1">
        <v>769155000000</v>
      </c>
      <c r="G41" s="1">
        <v>2120500000000</v>
      </c>
      <c r="H41" s="1">
        <v>303080000000</v>
      </c>
      <c r="I41" s="31">
        <f t="shared" si="2"/>
        <v>1072235000000</v>
      </c>
      <c r="J41" s="32">
        <v>99497500</v>
      </c>
      <c r="K41" s="24"/>
      <c r="L41" s="24"/>
      <c r="M41" s="6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customFormat="1" x14ac:dyDescent="0.25">
      <c r="A42" s="24"/>
      <c r="B42" s="42">
        <v>1987</v>
      </c>
      <c r="C42" s="58">
        <f t="shared" si="0"/>
        <v>10573.795862733075</v>
      </c>
      <c r="D42" s="59">
        <f t="shared" si="1"/>
        <v>0.64818217757206376</v>
      </c>
      <c r="E42" s="54">
        <v>16313</v>
      </c>
      <c r="F42" s="1">
        <v>854287000000</v>
      </c>
      <c r="G42" s="1">
        <v>2345950000000</v>
      </c>
      <c r="H42" s="1">
        <v>225450000000</v>
      </c>
      <c r="I42" s="31">
        <f t="shared" si="2"/>
        <v>1079737000000</v>
      </c>
      <c r="J42" s="32">
        <v>102114417</v>
      </c>
      <c r="K42" s="24"/>
      <c r="L42" s="24"/>
      <c r="M42" s="6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customFormat="1" x14ac:dyDescent="0.25">
      <c r="A43" s="24"/>
      <c r="B43" s="42">
        <v>1988</v>
      </c>
      <c r="C43" s="58">
        <f t="shared" si="0"/>
        <v>11050.005412557035</v>
      </c>
      <c r="D43" s="59">
        <f t="shared" si="1"/>
        <v>0.63218750572441418</v>
      </c>
      <c r="E43" s="54">
        <v>17479</v>
      </c>
      <c r="F43" s="1">
        <v>909238000000</v>
      </c>
      <c r="G43" s="1">
        <v>2601110000000</v>
      </c>
      <c r="H43" s="1">
        <v>255160000000</v>
      </c>
      <c r="I43" s="31">
        <f t="shared" si="2"/>
        <v>1164398000000</v>
      </c>
      <c r="J43" s="32">
        <v>105375333</v>
      </c>
      <c r="K43" s="24"/>
      <c r="L43" s="24"/>
      <c r="M43" s="6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customFormat="1" x14ac:dyDescent="0.25">
      <c r="A44" s="24"/>
      <c r="B44" s="42">
        <v>1989</v>
      </c>
      <c r="C44" s="58">
        <f t="shared" si="0"/>
        <v>11641.192666887331</v>
      </c>
      <c r="D44" s="59">
        <f t="shared" si="1"/>
        <v>0.62259025921955991</v>
      </c>
      <c r="E44" s="54">
        <v>18698</v>
      </c>
      <c r="F44" s="1">
        <v>991104000000</v>
      </c>
      <c r="G44" s="1">
        <v>2867800000000</v>
      </c>
      <c r="H44" s="1">
        <v>266690000000</v>
      </c>
      <c r="I44" s="31">
        <f t="shared" si="2"/>
        <v>1257794000000</v>
      </c>
      <c r="J44" s="32">
        <v>108046833</v>
      </c>
      <c r="K44" s="24"/>
      <c r="L44" s="24"/>
      <c r="M44" s="63"/>
      <c r="N44" s="24"/>
      <c r="O44" s="24"/>
      <c r="P44" s="24"/>
      <c r="Q44" s="24" t="s">
        <v>8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customFormat="1" x14ac:dyDescent="0.25">
      <c r="A45" s="24"/>
      <c r="B45" s="42">
        <v>1990</v>
      </c>
      <c r="C45" s="58">
        <f t="shared" si="0"/>
        <v>12512.05910238582</v>
      </c>
      <c r="D45" s="59">
        <f t="shared" si="1"/>
        <v>0.63703778333006567</v>
      </c>
      <c r="E45" s="54">
        <v>19641</v>
      </c>
      <c r="F45" s="1">
        <v>1031960000000</v>
      </c>
      <c r="G45" s="1">
        <v>3206290000000</v>
      </c>
      <c r="H45" s="1">
        <v>338490000000</v>
      </c>
      <c r="I45" s="31">
        <f t="shared" si="2"/>
        <v>1370450000000</v>
      </c>
      <c r="J45" s="32">
        <v>109530333</v>
      </c>
      <c r="K45" s="24"/>
      <c r="L45" s="24"/>
      <c r="M45" s="6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customFormat="1" x14ac:dyDescent="0.25">
      <c r="A46" s="24"/>
      <c r="B46" s="42">
        <v>1991</v>
      </c>
      <c r="C46" s="58">
        <f t="shared" si="0"/>
        <v>13343.200927738315</v>
      </c>
      <c r="D46" s="59">
        <f t="shared" si="1"/>
        <v>0.66529721418719157</v>
      </c>
      <c r="E46" s="54">
        <v>20056</v>
      </c>
      <c r="F46" s="1">
        <v>1054990000000</v>
      </c>
      <c r="G46" s="1">
        <v>3598180000000</v>
      </c>
      <c r="H46" s="1">
        <v>391890000000</v>
      </c>
      <c r="I46" s="31">
        <f t="shared" si="2"/>
        <v>1446880000000</v>
      </c>
      <c r="J46" s="32">
        <v>108435750</v>
      </c>
      <c r="K46" s="24"/>
      <c r="L46" s="24"/>
      <c r="M46" s="6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customFormat="1" x14ac:dyDescent="0.25">
      <c r="A47" s="24"/>
      <c r="B47" s="42">
        <v>1992</v>
      </c>
      <c r="C47" s="58">
        <f t="shared" si="0"/>
        <v>13740.091086908011</v>
      </c>
      <c r="D47" s="59">
        <f t="shared" si="1"/>
        <v>0.6512200145460928</v>
      </c>
      <c r="E47" s="54">
        <v>21099</v>
      </c>
      <c r="F47" s="1">
        <v>1091210000000</v>
      </c>
      <c r="G47" s="1">
        <v>4001790000000</v>
      </c>
      <c r="H47" s="1">
        <v>403610000000</v>
      </c>
      <c r="I47" s="31">
        <f t="shared" si="2"/>
        <v>1494820000000</v>
      </c>
      <c r="J47" s="32">
        <v>108792583</v>
      </c>
      <c r="K47" s="24"/>
      <c r="L47" s="24"/>
      <c r="M47" s="6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customFormat="1" x14ac:dyDescent="0.25">
      <c r="A48" s="24"/>
      <c r="B48" s="42">
        <v>1993</v>
      </c>
      <c r="C48" s="58">
        <f t="shared" si="0"/>
        <v>13554.059018255341</v>
      </c>
      <c r="D48" s="59">
        <f t="shared" si="1"/>
        <v>0.62351913783491308</v>
      </c>
      <c r="E48" s="54">
        <v>21738</v>
      </c>
      <c r="F48" s="1">
        <v>1154330000000</v>
      </c>
      <c r="G48" s="1">
        <v>4351040000000</v>
      </c>
      <c r="H48" s="1">
        <v>349250000000</v>
      </c>
      <c r="I48" s="31">
        <f t="shared" si="2"/>
        <v>1503580000000</v>
      </c>
      <c r="J48" s="32">
        <v>110932083</v>
      </c>
      <c r="K48" s="24"/>
      <c r="L48" s="24"/>
      <c r="M48" s="6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customFormat="1" x14ac:dyDescent="0.25">
      <c r="A49" s="24"/>
      <c r="B49" s="42">
        <v>1994</v>
      </c>
      <c r="C49" s="58">
        <f t="shared" si="0"/>
        <v>13558.189956637292</v>
      </c>
      <c r="D49" s="59">
        <f t="shared" si="1"/>
        <v>0.60061087785227663</v>
      </c>
      <c r="E49" s="54">
        <v>22574</v>
      </c>
      <c r="F49" s="1">
        <v>1258570000000</v>
      </c>
      <c r="G49" s="1">
        <v>4643310000000</v>
      </c>
      <c r="H49" s="1">
        <v>292270000000</v>
      </c>
      <c r="I49" s="31">
        <f t="shared" si="2"/>
        <v>1550840000000</v>
      </c>
      <c r="J49" s="32">
        <v>114384000</v>
      </c>
      <c r="K49" s="24"/>
      <c r="L49" s="24"/>
      <c r="M49" s="63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customFormat="1" x14ac:dyDescent="0.25">
      <c r="A50" s="24"/>
      <c r="B50" s="42">
        <v>1995</v>
      </c>
      <c r="C50" s="58">
        <f t="shared" si="0"/>
        <v>13874.92870836164</v>
      </c>
      <c r="D50" s="59">
        <f t="shared" si="1"/>
        <v>0.58792070798142537</v>
      </c>
      <c r="E50" s="54">
        <v>23600</v>
      </c>
      <c r="F50" s="1">
        <v>1351790000000</v>
      </c>
      <c r="G50" s="1">
        <v>4920580000000</v>
      </c>
      <c r="H50" s="1">
        <v>277270000000</v>
      </c>
      <c r="I50" s="31">
        <f t="shared" si="2"/>
        <v>1629060000000</v>
      </c>
      <c r="J50" s="32">
        <v>117410333</v>
      </c>
      <c r="K50" s="24"/>
      <c r="L50" s="24"/>
      <c r="M50" s="6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customFormat="1" x14ac:dyDescent="0.25">
      <c r="A51" s="24"/>
      <c r="B51" s="42">
        <v>1996</v>
      </c>
      <c r="C51" s="58">
        <f t="shared" si="0"/>
        <v>14304.066993438646</v>
      </c>
      <c r="D51" s="59">
        <f t="shared" si="1"/>
        <v>0.57766202218878304</v>
      </c>
      <c r="E51" s="54">
        <v>24762</v>
      </c>
      <c r="F51" s="1">
        <v>1453050000000</v>
      </c>
      <c r="G51" s="1">
        <v>5181460000000</v>
      </c>
      <c r="H51" s="1">
        <v>260880000000</v>
      </c>
      <c r="I51" s="31">
        <f t="shared" si="2"/>
        <v>1713930000000</v>
      </c>
      <c r="J51" s="32">
        <v>119821167</v>
      </c>
      <c r="K51" s="24"/>
      <c r="L51" s="24"/>
      <c r="M51" s="63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customFormat="1" x14ac:dyDescent="0.25">
      <c r="A52" s="24"/>
      <c r="B52" s="42">
        <v>1997</v>
      </c>
      <c r="C52" s="58">
        <f t="shared" si="0"/>
        <v>14373.715446492393</v>
      </c>
      <c r="D52" s="59">
        <f t="shared" si="1"/>
        <v>0.55317562524986119</v>
      </c>
      <c r="E52" s="54">
        <v>25984</v>
      </c>
      <c r="F52" s="1">
        <v>1579230000000</v>
      </c>
      <c r="G52" s="1">
        <v>5369210000000</v>
      </c>
      <c r="H52" s="1">
        <v>187750000000</v>
      </c>
      <c r="I52" s="31">
        <f t="shared" si="2"/>
        <v>1766980000000</v>
      </c>
      <c r="J52" s="32">
        <v>122931333</v>
      </c>
      <c r="K52" s="24"/>
      <c r="L52" s="24"/>
      <c r="M52" s="63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customFormat="1" x14ac:dyDescent="0.25">
      <c r="A53" s="24"/>
      <c r="B53" s="42">
        <v>1998</v>
      </c>
      <c r="C53" s="58">
        <f t="shared" si="0"/>
        <v>14513.740462076063</v>
      </c>
      <c r="D53" s="59">
        <f t="shared" si="1"/>
        <v>0.5269101638074446</v>
      </c>
      <c r="E53" s="54">
        <v>27545</v>
      </c>
      <c r="F53" s="1">
        <v>1721730000000</v>
      </c>
      <c r="G53" s="1">
        <v>5478190000000</v>
      </c>
      <c r="H53" s="1">
        <v>108980000000</v>
      </c>
      <c r="I53" s="31">
        <f t="shared" si="2"/>
        <v>1830710000000</v>
      </c>
      <c r="J53" s="32">
        <v>126136333</v>
      </c>
      <c r="K53" s="24"/>
      <c r="L53" s="24"/>
      <c r="M53" s="63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customFormat="1" x14ac:dyDescent="0.25">
      <c r="A54" s="24"/>
      <c r="B54" s="42">
        <v>1999</v>
      </c>
      <c r="C54" s="58">
        <f t="shared" si="0"/>
        <v>15126.822345919129</v>
      </c>
      <c r="D54" s="59">
        <f t="shared" si="1"/>
        <v>0.52804211072430374</v>
      </c>
      <c r="E54" s="54">
        <v>28647</v>
      </c>
      <c r="F54" s="1">
        <v>1827450000000</v>
      </c>
      <c r="G54" s="1">
        <v>5605520000000</v>
      </c>
      <c r="H54" s="1">
        <v>127330000000</v>
      </c>
      <c r="I54" s="31">
        <f t="shared" si="2"/>
        <v>1954780000000</v>
      </c>
      <c r="J54" s="32">
        <v>129226083</v>
      </c>
      <c r="K54" s="24"/>
      <c r="L54" s="24"/>
      <c r="M54" s="6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customFormat="1" x14ac:dyDescent="0.25">
      <c r="A55" s="24"/>
      <c r="B55" s="42">
        <v>2000</v>
      </c>
      <c r="C55" s="58">
        <f t="shared" si="0"/>
        <v>15515.858376496757</v>
      </c>
      <c r="D55" s="59">
        <f t="shared" si="1"/>
        <v>0.50639224466373223</v>
      </c>
      <c r="E55" s="54">
        <v>30640</v>
      </c>
      <c r="F55" s="1">
        <v>2025190000000</v>
      </c>
      <c r="G55" s="1">
        <v>5628700000000</v>
      </c>
      <c r="H55" s="1">
        <v>23180000000</v>
      </c>
      <c r="I55" s="31">
        <f t="shared" si="2"/>
        <v>2048370000000</v>
      </c>
      <c r="J55" s="32">
        <v>132017833</v>
      </c>
      <c r="K55" s="24"/>
      <c r="L55" s="24"/>
      <c r="M55" s="6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customFormat="1" x14ac:dyDescent="0.25">
      <c r="A56" s="24"/>
      <c r="B56" s="42">
        <v>2001</v>
      </c>
      <c r="C56" s="58">
        <f t="shared" si="0"/>
        <v>16143.77649909146</v>
      </c>
      <c r="D56" s="59">
        <f t="shared" si="1"/>
        <v>0.51129969275642806</v>
      </c>
      <c r="E56" s="54">
        <v>31574</v>
      </c>
      <c r="F56" s="1">
        <v>1991080000000</v>
      </c>
      <c r="G56" s="1">
        <v>5769890000000</v>
      </c>
      <c r="H56" s="1">
        <v>141190000000</v>
      </c>
      <c r="I56" s="31">
        <f t="shared" si="2"/>
        <v>2132270000000</v>
      </c>
      <c r="J56" s="32">
        <v>132080000</v>
      </c>
      <c r="K56" s="24"/>
      <c r="L56" s="24"/>
      <c r="M56" s="6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customFormat="1" x14ac:dyDescent="0.25">
      <c r="A57" s="24"/>
      <c r="B57" s="42">
        <v>2002</v>
      </c>
      <c r="C57" s="58">
        <f t="shared" si="0"/>
        <v>17465.628291885128</v>
      </c>
      <c r="D57" s="59">
        <f t="shared" si="1"/>
        <v>0.54911272021520818</v>
      </c>
      <c r="E57" s="54">
        <v>31807</v>
      </c>
      <c r="F57" s="1">
        <v>1853140000000</v>
      </c>
      <c r="G57" s="1">
        <v>6198400000000</v>
      </c>
      <c r="H57" s="1">
        <v>428510000000</v>
      </c>
      <c r="I57" s="31">
        <f t="shared" si="2"/>
        <v>2281650000000</v>
      </c>
      <c r="J57" s="32">
        <v>130636583</v>
      </c>
      <c r="K57" s="24"/>
      <c r="L57" s="24"/>
      <c r="M57" s="6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customFormat="1" x14ac:dyDescent="0.25">
      <c r="A58" s="24"/>
      <c r="B58" s="42">
        <v>2003</v>
      </c>
      <c r="C58" s="58">
        <f t="shared" si="0"/>
        <v>17984.888099426254</v>
      </c>
      <c r="D58" s="59">
        <f t="shared" si="1"/>
        <v>0.5509232072117094</v>
      </c>
      <c r="E58" s="54">
        <v>32645</v>
      </c>
      <c r="F58" s="1">
        <v>1782310000000</v>
      </c>
      <c r="G58" s="1">
        <v>6760020000000</v>
      </c>
      <c r="H58" s="1">
        <v>561620000000</v>
      </c>
      <c r="I58" s="31">
        <f t="shared" si="2"/>
        <v>2343930000000</v>
      </c>
      <c r="J58" s="32">
        <v>130327750</v>
      </c>
      <c r="K58" s="24"/>
      <c r="L58" s="24"/>
      <c r="M58" s="6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customFormat="1" x14ac:dyDescent="0.25">
      <c r="A59" s="24"/>
      <c r="B59" s="42">
        <v>2004</v>
      </c>
      <c r="C59" s="58">
        <f t="shared" si="0"/>
        <v>18782.583569059283</v>
      </c>
      <c r="D59" s="59">
        <f t="shared" si="1"/>
        <v>0.54889340918961049</v>
      </c>
      <c r="E59" s="54">
        <v>34219</v>
      </c>
      <c r="F59" s="1">
        <v>1880110000000</v>
      </c>
      <c r="G59" s="1">
        <v>7354650000000</v>
      </c>
      <c r="H59" s="1">
        <v>594630000000</v>
      </c>
      <c r="I59" s="31">
        <f t="shared" si="2"/>
        <v>2474740000000</v>
      </c>
      <c r="J59" s="32">
        <v>131757167</v>
      </c>
      <c r="K59" s="24"/>
      <c r="L59" s="24"/>
      <c r="M59" s="63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customFormat="1" x14ac:dyDescent="0.25">
      <c r="A60" s="24"/>
      <c r="B60" s="42">
        <v>2005</v>
      </c>
      <c r="C60" s="58">
        <f t="shared" si="0"/>
        <v>20177.669232752309</v>
      </c>
      <c r="D60" s="59">
        <f t="shared" si="1"/>
        <v>0.56352759964118604</v>
      </c>
      <c r="E60" s="54">
        <v>35806</v>
      </c>
      <c r="F60" s="1">
        <v>2153610000000</v>
      </c>
      <c r="G60" s="1">
        <v>7905300000000</v>
      </c>
      <c r="H60" s="1">
        <v>550650000000</v>
      </c>
      <c r="I60" s="31">
        <f t="shared" si="2"/>
        <v>2704260000000</v>
      </c>
      <c r="J60" s="32">
        <v>134022417</v>
      </c>
      <c r="K60" s="24"/>
      <c r="L60" s="24"/>
      <c r="M60" s="6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customFormat="1" x14ac:dyDescent="0.25">
      <c r="A61" s="24"/>
      <c r="B61" s="42">
        <v>2006</v>
      </c>
      <c r="C61" s="58">
        <f t="shared" si="0"/>
        <v>21643.578580119323</v>
      </c>
      <c r="D61" s="59">
        <f t="shared" si="1"/>
        <v>0.56823698653467725</v>
      </c>
      <c r="E61" s="54">
        <v>38089</v>
      </c>
      <c r="F61" s="1">
        <v>2406870000000</v>
      </c>
      <c r="G61" s="1">
        <v>8451350000000</v>
      </c>
      <c r="H61" s="1">
        <v>546050000000</v>
      </c>
      <c r="I61" s="31">
        <f t="shared" si="2"/>
        <v>2952920000000</v>
      </c>
      <c r="J61" s="32">
        <v>136434000</v>
      </c>
      <c r="K61" s="24"/>
      <c r="L61" s="24"/>
      <c r="M61" s="63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customFormat="1" x14ac:dyDescent="0.25">
      <c r="A62" s="24"/>
      <c r="B62" s="42">
        <v>2007</v>
      </c>
      <c r="C62" s="58">
        <f t="shared" si="0"/>
        <v>22231.015926509757</v>
      </c>
      <c r="D62" s="59">
        <f t="shared" si="1"/>
        <v>0.55855420533428202</v>
      </c>
      <c r="E62" s="54">
        <v>39801</v>
      </c>
      <c r="F62" s="1">
        <v>2567980000000</v>
      </c>
      <c r="G62" s="1">
        <v>8950750000000</v>
      </c>
      <c r="H62" s="1">
        <v>499400000000</v>
      </c>
      <c r="I62" s="31">
        <f t="shared" si="2"/>
        <v>3067380000000</v>
      </c>
      <c r="J62" s="32">
        <v>137977500</v>
      </c>
      <c r="K62" s="24"/>
      <c r="L62" s="24"/>
      <c r="M62" s="63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customFormat="1" x14ac:dyDescent="0.25">
      <c r="A63" s="24"/>
      <c r="B63" s="42">
        <v>2008</v>
      </c>
      <c r="C63" s="58">
        <f t="shared" si="0"/>
        <v>25937.918135265896</v>
      </c>
      <c r="D63" s="59">
        <f t="shared" si="1"/>
        <v>0.63487744793209877</v>
      </c>
      <c r="E63" s="54">
        <v>40855</v>
      </c>
      <c r="F63" s="1">
        <v>2523990000000</v>
      </c>
      <c r="G63" s="1">
        <v>9986080000000</v>
      </c>
      <c r="H63" s="1">
        <v>1035330000000</v>
      </c>
      <c r="I63" s="31">
        <f t="shared" si="2"/>
        <v>3559320000000</v>
      </c>
      <c r="J63" s="32">
        <v>137224583</v>
      </c>
      <c r="K63" s="24"/>
      <c r="L63" s="24"/>
      <c r="M63" s="63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customFormat="1" x14ac:dyDescent="0.25">
      <c r="A64" s="24"/>
      <c r="B64" s="42">
        <v>2009</v>
      </c>
      <c r="C64" s="58">
        <f t="shared" si="0"/>
        <v>30427.26413753712</v>
      </c>
      <c r="D64" s="59">
        <f t="shared" si="1"/>
        <v>0.77521692070158266</v>
      </c>
      <c r="E64" s="54">
        <v>39250</v>
      </c>
      <c r="F64" s="1">
        <v>2104990000000</v>
      </c>
      <c r="G64" s="1">
        <v>11875850000000</v>
      </c>
      <c r="H64" s="1">
        <v>1889770000000</v>
      </c>
      <c r="I64" s="31">
        <f t="shared" si="2"/>
        <v>3994760000000</v>
      </c>
      <c r="J64" s="32">
        <v>131288833</v>
      </c>
      <c r="K64" s="24"/>
      <c r="L64" s="24"/>
      <c r="M64" s="6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customFormat="1" x14ac:dyDescent="0.25">
      <c r="A65" s="24"/>
      <c r="B65" s="42">
        <v>2010</v>
      </c>
      <c r="C65" s="58">
        <f t="shared" si="0"/>
        <v>29275.472957550344</v>
      </c>
      <c r="D65" s="59">
        <f t="shared" si="1"/>
        <v>0.72253005966608286</v>
      </c>
      <c r="E65" s="54">
        <v>40518</v>
      </c>
      <c r="F65" s="1">
        <v>2162710000000</v>
      </c>
      <c r="G65" s="1">
        <v>13528810000000</v>
      </c>
      <c r="H65" s="1">
        <v>1652960000000</v>
      </c>
      <c r="I65" s="31">
        <f t="shared" si="2"/>
        <v>3815670000000</v>
      </c>
      <c r="J65" s="32">
        <v>130336750</v>
      </c>
      <c r="K65" s="24"/>
      <c r="L65" s="24"/>
      <c r="M65" s="6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customFormat="1" x14ac:dyDescent="0.25">
      <c r="A66" s="24"/>
      <c r="B66" s="42">
        <v>2011</v>
      </c>
      <c r="C66" s="58">
        <f t="shared" si="0"/>
        <v>26825.691946418476</v>
      </c>
      <c r="D66" s="59">
        <f t="shared" si="1"/>
        <v>0.6280451372279745</v>
      </c>
      <c r="E66" s="54">
        <v>42713</v>
      </c>
      <c r="F66" s="1">
        <v>2303470000000</v>
      </c>
      <c r="G66" s="1">
        <v>14764230000000</v>
      </c>
      <c r="H66" s="1">
        <v>1235420000000</v>
      </c>
      <c r="I66" s="31">
        <f t="shared" si="2"/>
        <v>3538890000000</v>
      </c>
      <c r="J66" s="32">
        <v>131921667</v>
      </c>
      <c r="K66" s="24"/>
      <c r="L66" s="24"/>
      <c r="M66" s="63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customFormat="1" x14ac:dyDescent="0.25">
      <c r="A67" s="24"/>
      <c r="B67" s="42">
        <v>2012</v>
      </c>
      <c r="C67" s="58">
        <f t="shared" si="0"/>
        <v>27853.124434452835</v>
      </c>
      <c r="D67" s="59">
        <f t="shared" si="1"/>
        <v>0.62467759115575572</v>
      </c>
      <c r="E67" s="54">
        <v>44588</v>
      </c>
      <c r="F67" s="1">
        <v>2449990000000</v>
      </c>
      <c r="G67" s="1">
        <v>16050920000000</v>
      </c>
      <c r="H67" s="1">
        <v>1286690000000</v>
      </c>
      <c r="I67" s="31">
        <f t="shared" si="2"/>
        <v>3736680000000</v>
      </c>
      <c r="J67" s="32">
        <v>134156583</v>
      </c>
      <c r="K67" s="24"/>
      <c r="L67" s="24"/>
      <c r="M67" s="63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customFormat="1" x14ac:dyDescent="0.25">
      <c r="A68" s="24"/>
      <c r="B68" s="42">
        <v>2013</v>
      </c>
      <c r="C68" s="58">
        <f t="shared" si="0"/>
        <v>25254.689267883528</v>
      </c>
      <c r="D68" s="59">
        <f t="shared" si="1"/>
        <v>0.56339377298629212</v>
      </c>
      <c r="E68" s="54">
        <v>44826</v>
      </c>
      <c r="F68" s="1">
        <v>2775110000000</v>
      </c>
      <c r="G68" s="1">
        <v>16719430000000</v>
      </c>
      <c r="H68" s="1">
        <v>668510000000</v>
      </c>
      <c r="I68" s="31">
        <f t="shared" si="2"/>
        <v>3443620000000</v>
      </c>
      <c r="J68" s="32">
        <v>136355667</v>
      </c>
      <c r="K68" s="24"/>
      <c r="L68" s="24"/>
      <c r="M68" s="63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customFormat="1" x14ac:dyDescent="0.25">
      <c r="A69" s="24"/>
      <c r="B69" s="42">
        <v>2014</v>
      </c>
      <c r="C69" s="58">
        <f t="shared" si="0"/>
        <v>29488.292912042529</v>
      </c>
      <c r="D69" s="59">
        <f t="shared" si="1"/>
        <v>0.62674373883193468</v>
      </c>
      <c r="E69" s="54">
        <v>47050</v>
      </c>
      <c r="F69" s="1">
        <v>3021490000000</v>
      </c>
      <c r="G69" s="1">
        <v>17794520000000</v>
      </c>
      <c r="H69" s="1">
        <v>1075090000000</v>
      </c>
      <c r="I69" s="31">
        <f t="shared" si="2"/>
        <v>4096580000000</v>
      </c>
      <c r="J69" s="32">
        <v>138922250</v>
      </c>
      <c r="K69" s="24"/>
      <c r="L69" s="24"/>
      <c r="M69" s="6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customFormat="1" x14ac:dyDescent="0.25">
      <c r="A70" s="24"/>
      <c r="B70" s="42">
        <v>2015</v>
      </c>
      <c r="C70" s="58">
        <f t="shared" si="0"/>
        <v>25213.842321369069</v>
      </c>
      <c r="D70" s="59">
        <f t="shared" si="1"/>
        <v>0.51458921428158433</v>
      </c>
      <c r="E70" s="54">
        <v>48998</v>
      </c>
      <c r="F70" s="1">
        <v>3249890000000</v>
      </c>
      <c r="G70" s="1">
        <v>18120060000000</v>
      </c>
      <c r="H70" s="1">
        <v>325540000000</v>
      </c>
      <c r="I70" s="31">
        <f t="shared" si="2"/>
        <v>3575430000000</v>
      </c>
      <c r="J70" s="32">
        <v>141804250</v>
      </c>
      <c r="K70" s="24"/>
      <c r="L70" s="24"/>
      <c r="M70" s="63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customFormat="1" x14ac:dyDescent="0.25">
      <c r="A71" s="24"/>
      <c r="B71" s="42">
        <v>2016</v>
      </c>
      <c r="C71" s="58">
        <f t="shared" si="0"/>
        <v>32476.255766420105</v>
      </c>
      <c r="D71" s="59">
        <f t="shared" si="1"/>
        <v>0.64947315747580403</v>
      </c>
      <c r="E71" s="54">
        <v>50004</v>
      </c>
      <c r="F71" s="1">
        <v>3267960000000</v>
      </c>
      <c r="G71" s="1">
        <v>19539490000000</v>
      </c>
      <c r="H71" s="1">
        <v>1419430000000</v>
      </c>
      <c r="I71" s="31">
        <f t="shared" si="2"/>
        <v>4687390000000</v>
      </c>
      <c r="J71" s="32">
        <v>144332833</v>
      </c>
      <c r="K71" s="24"/>
      <c r="L71" s="24"/>
      <c r="M71" s="6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customFormat="1" x14ac:dyDescent="0.25">
      <c r="A72" s="24"/>
      <c r="B72" s="42">
        <v>2017</v>
      </c>
      <c r="C72" s="58">
        <f t="shared" si="0"/>
        <v>27165.858632497184</v>
      </c>
      <c r="D72" s="59">
        <f t="shared" si="1"/>
        <v>0.52127755751807925</v>
      </c>
      <c r="E72" s="54">
        <v>52114</v>
      </c>
      <c r="F72" s="1">
        <v>3316180000000</v>
      </c>
      <c r="G72" s="1">
        <v>20205680000000</v>
      </c>
      <c r="H72" s="1">
        <v>666190000000</v>
      </c>
      <c r="I72" s="31">
        <f t="shared" si="2"/>
        <v>3982370000000</v>
      </c>
      <c r="J72" s="32">
        <v>146594667</v>
      </c>
      <c r="K72" s="24"/>
      <c r="L72" s="24"/>
      <c r="M72" s="63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customFormat="1" x14ac:dyDescent="0.25">
      <c r="A73" s="24"/>
      <c r="B73" s="42">
        <v>2018</v>
      </c>
      <c r="C73" s="58">
        <f t="shared" si="0"/>
        <v>30804.370550192969</v>
      </c>
      <c r="D73" s="59">
        <f t="shared" si="1"/>
        <v>0.56417227798379088</v>
      </c>
      <c r="E73" s="54">
        <v>54601</v>
      </c>
      <c r="F73" s="1">
        <v>3329910000000</v>
      </c>
      <c r="G73" s="1">
        <v>21462320000000</v>
      </c>
      <c r="H73" s="1">
        <v>1256640000000</v>
      </c>
      <c r="I73" s="31">
        <f t="shared" si="2"/>
        <v>4586550000000</v>
      </c>
      <c r="J73" s="32">
        <v>148892833</v>
      </c>
      <c r="K73" s="24"/>
      <c r="L73" s="24"/>
      <c r="M73" s="63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customFormat="1" x14ac:dyDescent="0.25">
      <c r="A74" s="24"/>
      <c r="B74" s="42">
        <v>2019</v>
      </c>
      <c r="C74" s="58">
        <f t="shared" si="0"/>
        <v>30956.179129470725</v>
      </c>
      <c r="D74" s="59">
        <f t="shared" si="1"/>
        <v>0.54819775681295446</v>
      </c>
      <c r="E74" s="54">
        <v>56469</v>
      </c>
      <c r="F74" s="1">
        <v>3464160000000</v>
      </c>
      <c r="G74" s="1">
        <v>22669450000000</v>
      </c>
      <c r="H74" s="1">
        <v>1207130000000</v>
      </c>
      <c r="I74" s="31">
        <f t="shared" si="2"/>
        <v>4671290000000</v>
      </c>
      <c r="J74" s="32">
        <v>150900083</v>
      </c>
      <c r="K74" s="24"/>
      <c r="L74" s="24"/>
      <c r="M74" s="63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customFormat="1" x14ac:dyDescent="0.25">
      <c r="A75" s="24"/>
      <c r="B75" s="42">
        <v>2020</v>
      </c>
      <c r="C75" s="58">
        <f t="shared" si="0"/>
        <v>53647.1025304266</v>
      </c>
      <c r="D75" s="59">
        <f t="shared" si="1"/>
        <v>0.8994853044905704</v>
      </c>
      <c r="E75" s="54">
        <v>59642</v>
      </c>
      <c r="F75" s="1">
        <v>3419960000000</v>
      </c>
      <c r="G75" s="1">
        <v>26880920000000</v>
      </c>
      <c r="H75" s="1">
        <v>4211470000000</v>
      </c>
      <c r="I75" s="31">
        <f t="shared" si="2"/>
        <v>7631430000000</v>
      </c>
      <c r="J75" s="32">
        <v>142252417</v>
      </c>
      <c r="K75" s="24"/>
      <c r="L75" s="24"/>
      <c r="M75" s="63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customFormat="1" x14ac:dyDescent="0.25">
      <c r="A76" s="24"/>
      <c r="B76" s="42" t="s">
        <v>21</v>
      </c>
      <c r="C76" s="58">
        <f t="shared" si="0"/>
        <v>51581.14662378616</v>
      </c>
      <c r="D76" s="59">
        <f t="shared" si="1"/>
        <v>0.84705781098172683</v>
      </c>
      <c r="E76" s="57">
        <f>E75*1.021</f>
        <v>60894.481999999996</v>
      </c>
      <c r="F76" s="32">
        <f>F75*1.032</f>
        <v>3529398720000</v>
      </c>
      <c r="G76" s="32">
        <v>30850490000000</v>
      </c>
      <c r="H76" s="1">
        <f>G76-G75</f>
        <v>3969570000000</v>
      </c>
      <c r="I76" s="31">
        <f>H76+F76</f>
        <v>7498968720000</v>
      </c>
      <c r="J76" s="32">
        <f>J75*1.022</f>
        <v>145381970.17399999</v>
      </c>
      <c r="K76" s="24"/>
      <c r="L76" s="24"/>
      <c r="M76" s="61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customFormat="1" x14ac:dyDescent="0.25">
      <c r="A77" s="24"/>
      <c r="B77" s="42"/>
      <c r="C77" s="4"/>
      <c r="D77" s="59"/>
      <c r="E77" s="55"/>
      <c r="F77" s="32"/>
      <c r="G77" s="32"/>
      <c r="H77" s="1"/>
      <c r="I77" s="31"/>
      <c r="J77" s="33"/>
      <c r="K77" s="24"/>
      <c r="L77" s="24"/>
      <c r="M77" s="61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customFormat="1" x14ac:dyDescent="0.25">
      <c r="A78" s="24"/>
      <c r="B78" s="42"/>
      <c r="C78" s="4"/>
      <c r="D78" s="44" t="s">
        <v>23</v>
      </c>
      <c r="E78" s="55">
        <v>0.61580000000000001</v>
      </c>
      <c r="F78" s="32"/>
      <c r="G78" s="32"/>
      <c r="H78" s="1"/>
      <c r="I78" s="31"/>
      <c r="J78" s="33"/>
      <c r="K78" s="24"/>
      <c r="L78" s="24"/>
      <c r="M78" s="61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customFormat="1" x14ac:dyDescent="0.25">
      <c r="A79" s="24"/>
      <c r="B79" s="42"/>
      <c r="C79" s="4"/>
      <c r="D79" s="5" t="s">
        <v>24</v>
      </c>
      <c r="E79" s="55">
        <f>(E75+E76)/2</f>
        <v>60268.240999999995</v>
      </c>
      <c r="F79" s="32"/>
      <c r="G79" s="32"/>
      <c r="H79" s="1"/>
      <c r="I79" s="31"/>
      <c r="J79" s="33"/>
      <c r="K79" s="24"/>
      <c r="L79" s="24"/>
      <c r="M79" s="61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customFormat="1" x14ac:dyDescent="0.25">
      <c r="A80" s="24"/>
      <c r="B80" s="42"/>
      <c r="C80" s="4"/>
      <c r="D80" s="5"/>
      <c r="E80" s="55"/>
      <c r="F80" s="32"/>
      <c r="G80" s="32"/>
      <c r="H80" s="1"/>
      <c r="I80" s="31"/>
      <c r="J80" s="33"/>
      <c r="K80" s="24"/>
      <c r="L80" s="24"/>
      <c r="M80" s="61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customFormat="1" x14ac:dyDescent="0.25">
      <c r="A81" s="24"/>
      <c r="B81" s="42"/>
      <c r="C81" s="4"/>
      <c r="D81" s="5"/>
      <c r="E81" s="55"/>
      <c r="F81" s="32"/>
      <c r="G81" s="32"/>
      <c r="H81" s="1"/>
      <c r="I81" s="31"/>
      <c r="J81" s="33"/>
      <c r="K81" s="24"/>
      <c r="L81" s="24"/>
      <c r="M81" s="61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customFormat="1" x14ac:dyDescent="0.25">
      <c r="A82" s="24"/>
      <c r="B82" s="42"/>
      <c r="C82" s="4"/>
      <c r="D82" s="5"/>
      <c r="E82" s="55"/>
      <c r="F82" s="32"/>
      <c r="G82" s="32"/>
      <c r="H82" s="1"/>
      <c r="I82" s="31"/>
      <c r="J82" s="33"/>
      <c r="K82" s="24"/>
      <c r="L82" s="24"/>
      <c r="M82" s="61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customFormat="1" x14ac:dyDescent="0.25">
      <c r="A83" s="24"/>
      <c r="B83" s="42"/>
      <c r="C83" s="4"/>
      <c r="D83" s="5"/>
      <c r="E83" s="55"/>
      <c r="F83" s="32"/>
      <c r="G83" s="32"/>
      <c r="H83" s="1"/>
      <c r="I83" s="31"/>
      <c r="J83" s="33"/>
      <c r="K83" s="24"/>
      <c r="L83" s="24"/>
      <c r="M83" s="61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x14ac:dyDescent="0.25">
      <c r="C84" s="46"/>
      <c r="F84" s="49"/>
      <c r="G84" s="49"/>
      <c r="H84" s="50"/>
      <c r="J84" s="34"/>
    </row>
    <row r="85" spans="1:31" x14ac:dyDescent="0.25">
      <c r="C85" s="46"/>
      <c r="F85" s="49"/>
      <c r="G85" s="49"/>
      <c r="H85" s="50"/>
      <c r="J85" s="34"/>
    </row>
    <row r="86" spans="1:31" x14ac:dyDescent="0.25">
      <c r="C86" s="46"/>
      <c r="F86" s="49"/>
      <c r="G86" s="49"/>
      <c r="H86" s="50"/>
      <c r="J86" s="34"/>
    </row>
    <row r="87" spans="1:31" x14ac:dyDescent="0.25">
      <c r="C87" s="46"/>
      <c r="F87" s="49"/>
      <c r="G87" s="49"/>
      <c r="H87" s="50"/>
      <c r="J87" s="34"/>
    </row>
    <row r="88" spans="1:31" x14ac:dyDescent="0.25">
      <c r="G88" s="50"/>
      <c r="H88" s="30"/>
    </row>
    <row r="89" spans="1:31" x14ac:dyDescent="0.25">
      <c r="D89" s="48"/>
    </row>
    <row r="90" spans="1:31" x14ac:dyDescent="0.25"/>
    <row r="91" spans="1:31" x14ac:dyDescent="0.25"/>
    <row r="93" spans="1:31" x14ac:dyDescent="0.25"/>
    <row r="94" spans="1:31" x14ac:dyDescent="0.25"/>
  </sheetData>
  <mergeCells count="25">
    <mergeCell ref="H27:J27"/>
    <mergeCell ref="H22:J22"/>
    <mergeCell ref="H28:J28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3:J23"/>
    <mergeCell ref="H24:J24"/>
    <mergeCell ref="H25:J25"/>
    <mergeCell ref="H26:J26"/>
    <mergeCell ref="I8:J8"/>
    <mergeCell ref="H9:J9"/>
    <mergeCell ref="I2:J2"/>
    <mergeCell ref="I3:J3"/>
    <mergeCell ref="I4:J4"/>
    <mergeCell ref="I5:J5"/>
    <mergeCell ref="I6:J6"/>
    <mergeCell ref="I7:J7"/>
  </mergeCells>
  <hyperlinks>
    <hyperlink ref="H9" r:id="rId1" xr:uid="{00000000-0004-0000-0000-000000000000}"/>
    <hyperlink ref="H14:I14" r:id="rId2" display="Total Federal Revenue" xr:uid="{00000000-0004-0000-0000-000001000000}"/>
    <hyperlink ref="H15:I15" r:id="rId3" display="Increase In Federal Debt" xr:uid="{00000000-0004-0000-0000-000002000000}"/>
    <hyperlink ref="H16:J16" r:id="rId4" display="Employed population" xr:uid="{C6E417A7-99CF-4867-94AB-5C8B8DE244B4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usgs_1975_2020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2021-04-29T16:53:30Z</dcterms:created>
  <dcterms:modified xsi:type="dcterms:W3CDTF">2021-05-11T01:48:29Z</dcterms:modified>
</cp:coreProperties>
</file>