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20" windowWidth="17670" windowHeight="1182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E21" i="1"/>
  <c r="E23" s="1"/>
  <c r="K17" s="1"/>
  <c r="E17"/>
  <c r="I10"/>
  <c r="E18" s="1"/>
  <c r="E20" s="1"/>
  <c r="E22" s="1"/>
  <c r="E24" s="1"/>
  <c r="E26" s="1"/>
  <c r="E28" s="1"/>
  <c r="G16" s="1"/>
  <c r="G18" s="1"/>
  <c r="I9"/>
  <c r="M1" s="1"/>
  <c r="I8"/>
  <c r="I7"/>
  <c r="K18" l="1"/>
  <c r="K20" s="1"/>
  <c r="E25"/>
  <c r="E27" s="1"/>
  <c r="E29" s="1"/>
  <c r="G17" s="1"/>
  <c r="H20"/>
  <c r="H21" s="1"/>
  <c r="H18"/>
  <c r="H17" s="1"/>
  <c r="B82"/>
  <c r="G19" l="1"/>
  <c r="C2"/>
  <c r="E72" l="1"/>
  <c r="C18"/>
  <c r="C16"/>
  <c r="C17" s="1"/>
  <c r="C72"/>
  <c r="B74"/>
  <c r="B75" s="1"/>
  <c r="C26"/>
  <c r="B67"/>
  <c r="F67" s="1"/>
  <c r="E70"/>
  <c r="C32"/>
  <c r="B32" s="1"/>
  <c r="F32" s="1"/>
  <c r="E74" l="1"/>
  <c r="G22" l="1"/>
  <c r="G21"/>
  <c r="G4" s="1"/>
  <c r="L18" l="1"/>
  <c r="J18" s="1"/>
  <c r="L20"/>
  <c r="J20" s="1"/>
  <c r="L19"/>
  <c r="J19" s="1"/>
  <c r="C73"/>
  <c r="D32" s="1"/>
  <c r="N45" s="1"/>
  <c r="E75"/>
  <c r="C23"/>
  <c r="M41"/>
  <c r="C42"/>
  <c r="G20"/>
  <c r="L35" l="1"/>
  <c r="L21"/>
  <c r="J21" s="1"/>
  <c r="L38"/>
  <c r="L37"/>
  <c r="C21"/>
  <c r="D67"/>
  <c r="N46" s="1"/>
  <c r="C75"/>
  <c r="C78" s="1"/>
  <c r="D42"/>
  <c r="E42" s="1"/>
  <c r="G42" s="1"/>
  <c r="C76"/>
  <c r="C41" s="1"/>
  <c r="D41" s="1"/>
  <c r="B42"/>
  <c r="F42" s="1"/>
  <c r="C77"/>
  <c r="C43" s="1"/>
  <c r="D43" s="1"/>
  <c r="E43" l="1"/>
  <c r="H43" s="1"/>
  <c r="H42"/>
  <c r="E67"/>
  <c r="G67" s="1"/>
  <c r="E32"/>
  <c r="H32" s="1"/>
  <c r="C44"/>
  <c r="B44" s="1"/>
  <c r="F44" s="1"/>
  <c r="E41"/>
  <c r="H41" s="1"/>
  <c r="C40"/>
  <c r="D40" s="1"/>
  <c r="E40" s="1"/>
  <c r="H40" s="1"/>
  <c r="B41"/>
  <c r="F41" s="1"/>
  <c r="B43"/>
  <c r="F43" s="1"/>
  <c r="G32" l="1"/>
  <c r="D44"/>
  <c r="E44" s="1"/>
  <c r="H44" s="1"/>
  <c r="G43"/>
  <c r="C45"/>
  <c r="D45" s="1"/>
  <c r="E45" s="1"/>
  <c r="G45" s="1"/>
  <c r="G41"/>
  <c r="H67"/>
  <c r="G40"/>
  <c r="C39"/>
  <c r="B39" s="1"/>
  <c r="F39" s="1"/>
  <c r="B40"/>
  <c r="F40" s="1"/>
  <c r="B45" l="1"/>
  <c r="F45" s="1"/>
  <c r="G44"/>
  <c r="H45"/>
  <c r="C46"/>
  <c r="B46" s="1"/>
  <c r="F46" s="1"/>
  <c r="D39"/>
  <c r="E39" s="1"/>
  <c r="H39" s="1"/>
  <c r="C38"/>
  <c r="D38" s="1"/>
  <c r="E38" s="1"/>
  <c r="G38" s="1"/>
  <c r="B38" l="1"/>
  <c r="F38" s="1"/>
  <c r="D46"/>
  <c r="E46" s="1"/>
  <c r="G46" s="1"/>
  <c r="C37"/>
  <c r="B37" s="1"/>
  <c r="F37" s="1"/>
  <c r="C47"/>
  <c r="C48" s="1"/>
  <c r="C49" s="1"/>
  <c r="H38"/>
  <c r="G39"/>
  <c r="B47" l="1"/>
  <c r="F47" s="1"/>
  <c r="D47"/>
  <c r="E47" s="1"/>
  <c r="H47" s="1"/>
  <c r="H46"/>
  <c r="D48"/>
  <c r="E48" s="1"/>
  <c r="G48" s="1"/>
  <c r="D37"/>
  <c r="E37" s="1"/>
  <c r="G37" s="1"/>
  <c r="B48"/>
  <c r="F48" s="1"/>
  <c r="C36"/>
  <c r="C35" s="1"/>
  <c r="B35" s="1"/>
  <c r="F35" s="1"/>
  <c r="D49"/>
  <c r="E49" s="1"/>
  <c r="C50"/>
  <c r="B49"/>
  <c r="F49" s="1"/>
  <c r="G47" l="1"/>
  <c r="D35"/>
  <c r="E35" s="1"/>
  <c r="H35" s="1"/>
  <c r="H48"/>
  <c r="H37"/>
  <c r="B36"/>
  <c r="F36" s="1"/>
  <c r="C34"/>
  <c r="B34" s="1"/>
  <c r="F34" s="1"/>
  <c r="D36"/>
  <c r="E36" s="1"/>
  <c r="H36" s="1"/>
  <c r="C51"/>
  <c r="D50"/>
  <c r="E50" s="1"/>
  <c r="B50"/>
  <c r="F50" s="1"/>
  <c r="G49"/>
  <c r="H49"/>
  <c r="G35" l="1"/>
  <c r="D34"/>
  <c r="E34" s="1"/>
  <c r="H34" s="1"/>
  <c r="C33"/>
  <c r="D33" s="1"/>
  <c r="E33" s="1"/>
  <c r="G36"/>
  <c r="H50"/>
  <c r="G50"/>
  <c r="D51"/>
  <c r="E51" s="1"/>
  <c r="C52"/>
  <c r="B51"/>
  <c r="F51" s="1"/>
  <c r="G34" l="1"/>
  <c r="B33"/>
  <c r="F33" s="1"/>
  <c r="D52"/>
  <c r="E52" s="1"/>
  <c r="B52"/>
  <c r="F52" s="1"/>
  <c r="C53"/>
  <c r="G33"/>
  <c r="H33"/>
  <c r="H51"/>
  <c r="G51"/>
  <c r="B53" l="1"/>
  <c r="F53" s="1"/>
  <c r="C54"/>
  <c r="D53"/>
  <c r="E53" s="1"/>
  <c r="H52"/>
  <c r="G52"/>
  <c r="H53" l="1"/>
  <c r="G53"/>
  <c r="C55"/>
  <c r="B54"/>
  <c r="F54" s="1"/>
  <c r="D54"/>
  <c r="E54" s="1"/>
  <c r="B55" l="1"/>
  <c r="F55" s="1"/>
  <c r="D55"/>
  <c r="E55" s="1"/>
  <c r="C56"/>
  <c r="H54"/>
  <c r="G54"/>
  <c r="D56" l="1"/>
  <c r="E56" s="1"/>
  <c r="C57"/>
  <c r="B56"/>
  <c r="F56" s="1"/>
  <c r="H55"/>
  <c r="G55"/>
  <c r="B57" l="1"/>
  <c r="F57" s="1"/>
  <c r="D57"/>
  <c r="E57" s="1"/>
  <c r="C58"/>
  <c r="H56"/>
  <c r="G56"/>
  <c r="G57" l="1"/>
  <c r="H57"/>
  <c r="D58"/>
  <c r="E58" s="1"/>
  <c r="B58"/>
  <c r="F58" s="1"/>
  <c r="C59"/>
  <c r="G58" l="1"/>
  <c r="H58"/>
  <c r="C60"/>
  <c r="B59"/>
  <c r="F59" s="1"/>
  <c r="D59"/>
  <c r="E59" s="1"/>
  <c r="G59" l="1"/>
  <c r="H59"/>
  <c r="B60"/>
  <c r="F60" s="1"/>
  <c r="D60"/>
  <c r="E60" s="1"/>
  <c r="C61"/>
  <c r="D61" l="1"/>
  <c r="E61" s="1"/>
  <c r="C62"/>
  <c r="B61"/>
  <c r="F61" s="1"/>
  <c r="G60"/>
  <c r="H60"/>
  <c r="C63" l="1"/>
  <c r="B62"/>
  <c r="F62" s="1"/>
  <c r="D62"/>
  <c r="E62" s="1"/>
  <c r="H61"/>
  <c r="G61"/>
  <c r="G62" l="1"/>
  <c r="H62"/>
  <c r="D63"/>
  <c r="E63" s="1"/>
  <c r="C64"/>
  <c r="B63"/>
  <c r="F63" s="1"/>
  <c r="G63" l="1"/>
  <c r="H63"/>
  <c r="B64"/>
  <c r="F64" s="1"/>
  <c r="D64"/>
  <c r="E64" s="1"/>
  <c r="C65"/>
  <c r="B65" l="1"/>
  <c r="F65" s="1"/>
  <c r="C66"/>
  <c r="D65"/>
  <c r="E65" s="1"/>
  <c r="G64"/>
  <c r="H64"/>
  <c r="B66" l="1"/>
  <c r="F66" s="1"/>
  <c r="D66"/>
  <c r="E66" s="1"/>
  <c r="G65"/>
  <c r="H65"/>
  <c r="G66" l="1"/>
  <c r="H66"/>
  <c r="L17"/>
  <c r="J17" s="1"/>
  <c r="L34" l="1"/>
  <c r="N41" l="1"/>
  <c r="L36"/>
  <c r="L39" s="1"/>
  <c r="K23"/>
  <c r="H23" s="1"/>
  <c r="L23"/>
  <c r="I23" l="1"/>
  <c r="G26"/>
  <c r="G24"/>
  <c r="M47"/>
  <c r="G23"/>
  <c r="J23" l="1"/>
  <c r="G27"/>
  <c r="C22" s="1"/>
  <c r="G25"/>
  <c r="B77"/>
  <c r="B76"/>
  <c r="C29"/>
  <c r="C19" l="1"/>
  <c r="B78"/>
  <c r="E2" l="1"/>
  <c r="C20"/>
  <c r="F2" s="1"/>
  <c r="K26" s="1"/>
  <c r="C27"/>
  <c r="J26" l="1"/>
  <c r="F3"/>
  <c r="J27"/>
  <c r="J28"/>
  <c r="J29"/>
  <c r="J25"/>
  <c r="K27"/>
  <c r="K25"/>
  <c r="K28"/>
  <c r="K29"/>
</calcChain>
</file>

<file path=xl/sharedStrings.xml><?xml version="1.0" encoding="utf-8"?>
<sst xmlns="http://schemas.openxmlformats.org/spreadsheetml/2006/main" count="108" uniqueCount="100">
  <si>
    <t>1.00 Point Value</t>
  </si>
  <si>
    <t>0.01 value</t>
  </si>
  <si>
    <t>All per RT</t>
  </si>
  <si>
    <t>Point value</t>
  </si>
  <si>
    <t>Average entry rate</t>
  </si>
  <si>
    <t>Net percentage profit or loss</t>
  </si>
  <si>
    <t>Estimated low</t>
  </si>
  <si>
    <t>Estimated High</t>
  </si>
  <si>
    <t>Net account  liquidating value</t>
  </si>
  <si>
    <t>C.M.E.  Fed funds futures price</t>
  </si>
  <si>
    <t>Total position value</t>
  </si>
  <si>
    <t>price down</t>
  </si>
  <si>
    <t>price up</t>
  </si>
  <si>
    <t>Com</t>
  </si>
  <si>
    <t>Position value est. low</t>
  </si>
  <si>
    <t>Position value est. high</t>
  </si>
  <si>
    <t>Contracts</t>
  </si>
  <si>
    <t>Entry price 4</t>
  </si>
  <si>
    <t>Entry price 5</t>
  </si>
  <si>
    <t>Entry price 6</t>
  </si>
  <si>
    <t>Entry price 7</t>
  </si>
  <si>
    <t>Entry price 8</t>
  </si>
  <si>
    <t>Entry price 9</t>
  </si>
  <si>
    <t>tic break even</t>
  </si>
  <si>
    <t>Contracts added</t>
  </si>
  <si>
    <t>3 month deposit rate</t>
  </si>
  <si>
    <t>Net hedge P&amp;L</t>
  </si>
  <si>
    <t>Total points</t>
  </si>
  <si>
    <t>Average hedge rate</t>
  </si>
  <si>
    <t>Hedge cost per contract</t>
  </si>
  <si>
    <t xml:space="preserve">P&amp;L </t>
  </si>
  <si>
    <t xml:space="preserve">Total </t>
  </si>
  <si>
    <t xml:space="preserve">Net profit or loss </t>
  </si>
  <si>
    <t>Option strike price</t>
  </si>
  <si>
    <t>Avg Strike</t>
  </si>
  <si>
    <t>Avg. Preimum</t>
  </si>
  <si>
    <t>Expiration Date</t>
  </si>
  <si>
    <t>Today's date</t>
  </si>
  <si>
    <t>Option price  in points</t>
  </si>
  <si>
    <t>Contracts per strike</t>
  </si>
  <si>
    <t>Total points per strike</t>
  </si>
  <si>
    <t>Net percentage gain or loss</t>
  </si>
  <si>
    <t>Bid/Ask spread and all costs per contract</t>
  </si>
  <si>
    <t xml:space="preserve">Hedge P&amp;L at exp            </t>
  </si>
  <si>
    <t xml:space="preserve">Days to hedge expiration           </t>
  </si>
  <si>
    <t xml:space="preserve">Entry price 1         </t>
  </si>
  <si>
    <t xml:space="preserve">Contracts                  </t>
  </si>
  <si>
    <t xml:space="preserve">Entry price 2            </t>
  </si>
  <si>
    <t xml:space="preserve">Contracts added   </t>
  </si>
  <si>
    <t xml:space="preserve">Contracts added     </t>
  </si>
  <si>
    <t xml:space="preserve">Avg. Futures price </t>
  </si>
  <si>
    <t xml:space="preserve">Total futures           </t>
  </si>
  <si>
    <t xml:space="preserve">Avg. hedge strike </t>
  </si>
  <si>
    <t xml:space="preserve">Net profit of loss at expiration                   </t>
  </si>
  <si>
    <t>Net profit or loss</t>
  </si>
  <si>
    <t xml:space="preserve">Liquating value </t>
  </si>
  <si>
    <t>Contract Price</t>
  </si>
  <si>
    <t xml:space="preserve">Contract Price                    </t>
  </si>
  <si>
    <r>
      <t xml:space="preserve">Investment         </t>
    </r>
    <r>
      <rPr>
        <b/>
        <sz val="10"/>
        <color indexed="12"/>
        <rFont val="Arial"/>
        <family val="2"/>
      </rPr>
      <t xml:space="preserve">                </t>
    </r>
  </si>
  <si>
    <r>
      <t xml:space="preserve">Expiration Liquidation Value                     </t>
    </r>
    <r>
      <rPr>
        <b/>
        <sz val="10"/>
        <color indexed="8"/>
        <rFont val="Arial"/>
        <family val="2"/>
      </rPr>
      <t xml:space="preserve">  </t>
    </r>
  </si>
  <si>
    <r>
      <t xml:space="preserve">Entry price 3          </t>
    </r>
    <r>
      <rPr>
        <b/>
        <sz val="10"/>
        <color indexed="57"/>
        <rFont val="Arial"/>
        <family val="2"/>
      </rPr>
      <t xml:space="preserve"> </t>
    </r>
  </si>
  <si>
    <r>
      <t xml:space="preserve">Futures P&amp;L                </t>
    </r>
    <r>
      <rPr>
        <b/>
        <sz val="10"/>
        <color indexed="57"/>
        <rFont val="Arial"/>
        <family val="2"/>
      </rPr>
      <t xml:space="preserve"> </t>
    </r>
  </si>
  <si>
    <r>
      <t>Contracts added</t>
    </r>
    <r>
      <rPr>
        <b/>
        <sz val="10"/>
        <color indexed="57"/>
        <rFont val="Arial"/>
        <family val="2"/>
      </rPr>
      <t xml:space="preserve">  </t>
    </r>
  </si>
  <si>
    <r>
      <t xml:space="preserve">Point value (0.01)        </t>
    </r>
    <r>
      <rPr>
        <b/>
        <sz val="10"/>
        <color indexed="57"/>
        <rFont val="Arial"/>
        <family val="2"/>
      </rPr>
      <t xml:space="preserve">        </t>
    </r>
  </si>
  <si>
    <r>
      <t xml:space="preserve">Total options         </t>
    </r>
    <r>
      <rPr>
        <b/>
        <sz val="10"/>
        <color indexed="57"/>
        <rFont val="Arial"/>
        <family val="2"/>
      </rPr>
      <t xml:space="preserve"> </t>
    </r>
  </si>
  <si>
    <t>Current rate</t>
  </si>
  <si>
    <t xml:space="preserve">Base currency liquidation value </t>
  </si>
  <si>
    <t>Australian dollar</t>
  </si>
  <si>
    <t>Euro dollar</t>
  </si>
  <si>
    <t>Swiss Franc</t>
  </si>
  <si>
    <t>British Pound</t>
  </si>
  <si>
    <t>Japanese Yen</t>
  </si>
  <si>
    <t>Base currency gain or loss</t>
  </si>
  <si>
    <t xml:space="preserve">Fed Funds rate </t>
  </si>
  <si>
    <t>Open An Account</t>
  </si>
  <si>
    <t>Total Bid/Ask spreads and costs</t>
  </si>
  <si>
    <t xml:space="preserve">Initial investment </t>
  </si>
  <si>
    <t>Click here currency quotes</t>
  </si>
  <si>
    <t>Preimum</t>
  </si>
  <si>
    <t>Last cycle 2004-2006 from 1.25% to 5.25%</t>
  </si>
  <si>
    <t>Commodity Futures Trading Commission</t>
  </si>
  <si>
    <t>Lastest on FOMC rates hike from the CME</t>
  </si>
  <si>
    <t>Contract information and specifications</t>
  </si>
  <si>
    <t>point value for options</t>
  </si>
  <si>
    <t>scale amount to 0</t>
  </si>
  <si>
    <t xml:space="preserve">The World’s largest dollar volume exchange group </t>
  </si>
  <si>
    <t>Contract price converted to rate</t>
  </si>
  <si>
    <t>Contract value at entry</t>
  </si>
  <si>
    <t>Deposit per contract at entry</t>
  </si>
  <si>
    <t>Reuters Financial  commentary</t>
  </si>
  <si>
    <t>Quotes &amp; charts all deliveries 2015-2025</t>
  </si>
  <si>
    <t>Latest From the FOMC</t>
  </si>
  <si>
    <t>3 Month 1986-2015 chart and histiorcal data</t>
  </si>
  <si>
    <t xml:space="preserve">How funds are protected </t>
  </si>
  <si>
    <t>CME videos</t>
  </si>
  <si>
    <t>Chicago Mercantile Exchange rate commentary</t>
  </si>
  <si>
    <t xml:space="preserve">Educational material </t>
  </si>
  <si>
    <t xml:space="preserve">FOMC interest rate hike countdown </t>
  </si>
  <si>
    <t>Real-Time Trading Simulation</t>
  </si>
  <si>
    <t xml:space="preserve">Bloomberg U.S. Treasury quotes </t>
  </si>
</sst>
</file>

<file path=xl/styles.xml><?xml version="1.0" encoding="utf-8"?>
<styleSheet xmlns="http://schemas.openxmlformats.org/spreadsheetml/2006/main">
  <numFmts count="12">
    <numFmt numFmtId="6" formatCode="&quot;$&quot;#,##0_);[Red]\(&quot;$&quot;#,##0\)"/>
    <numFmt numFmtId="7" formatCode="&quot;$&quot;#,##0.00_);\(&quot;$&quot;#,##0.00\)"/>
    <numFmt numFmtId="8" formatCode="&quot;$&quot;#,##0.00_);[Red]\(&quot;$&quot;#,##0.00\)"/>
    <numFmt numFmtId="164" formatCode="&quot;$&quot;#,##0.00"/>
    <numFmt numFmtId="165" formatCode="0.0000"/>
    <numFmt numFmtId="166" formatCode="&quot;$&quot;#,##0"/>
    <numFmt numFmtId="167" formatCode="#,##0.0000"/>
    <numFmt numFmtId="168" formatCode="0.0000%"/>
    <numFmt numFmtId="169" formatCode="0.000000"/>
    <numFmt numFmtId="170" formatCode="0.00_);\(0.00\)"/>
    <numFmt numFmtId="171" formatCode="mm/dd/yy;@"/>
    <numFmt numFmtId="172" formatCode="#,##0.0000_);[Red]\(#,##0.0000\)"/>
  </numFmts>
  <fonts count="41">
    <font>
      <sz val="8"/>
      <color theme="1"/>
      <name val="Calibri"/>
      <family val="2"/>
      <scheme val="minor"/>
    </font>
    <font>
      <b/>
      <sz val="9"/>
      <name val="Arial"/>
      <family val="2"/>
    </font>
    <font>
      <b/>
      <sz val="11"/>
      <name val="Arial"/>
      <family val="2"/>
    </font>
    <font>
      <b/>
      <sz val="10.5"/>
      <name val="Arial"/>
      <family val="2"/>
    </font>
    <font>
      <b/>
      <sz val="10"/>
      <name val="Arial"/>
      <family val="2"/>
    </font>
    <font>
      <u/>
      <sz val="8"/>
      <color theme="10"/>
      <name val="Calibri"/>
      <family val="2"/>
    </font>
    <font>
      <b/>
      <sz val="8"/>
      <color theme="1"/>
      <name val="Calibri"/>
      <family val="2"/>
      <scheme val="minor"/>
    </font>
    <font>
      <b/>
      <sz val="9"/>
      <color theme="1"/>
      <name val="Arial"/>
      <family val="2"/>
    </font>
    <font>
      <b/>
      <sz val="10"/>
      <color rgb="FF006666"/>
      <name val="Calibri"/>
      <family val="2"/>
      <scheme val="minor"/>
    </font>
    <font>
      <b/>
      <sz val="9"/>
      <color rgb="FFFF0000"/>
      <name val="Arial"/>
      <family val="2"/>
    </font>
    <font>
      <b/>
      <sz val="11"/>
      <color theme="1"/>
      <name val="Arial"/>
      <family val="2"/>
    </font>
    <font>
      <b/>
      <sz val="11"/>
      <color rgb="FFFF0000"/>
      <name val="Arial"/>
      <family val="2"/>
    </font>
    <font>
      <sz val="8"/>
      <name val="Calibri"/>
      <family val="2"/>
      <scheme val="minor"/>
    </font>
    <font>
      <b/>
      <sz val="10.5"/>
      <color theme="1"/>
      <name val="Arial"/>
      <family val="2"/>
    </font>
    <font>
      <b/>
      <sz val="11"/>
      <name val="Calibri"/>
      <family val="2"/>
      <scheme val="minor"/>
    </font>
    <font>
      <b/>
      <sz val="12"/>
      <name val="Calibri"/>
      <family val="2"/>
      <scheme val="minor"/>
    </font>
    <font>
      <b/>
      <sz val="12"/>
      <color theme="1"/>
      <name val="Calibri"/>
      <family val="2"/>
      <scheme val="minor"/>
    </font>
    <font>
      <b/>
      <sz val="10"/>
      <color theme="0"/>
      <name val="Arial"/>
      <family val="2"/>
    </font>
    <font>
      <b/>
      <sz val="11"/>
      <color theme="3" tint="-0.499984740745262"/>
      <name val="Calibri"/>
      <family val="2"/>
      <scheme val="minor"/>
    </font>
    <font>
      <sz val="8"/>
      <color rgb="FF0099FF"/>
      <name val="Calibri"/>
      <family val="2"/>
      <scheme val="minor"/>
    </font>
    <font>
      <b/>
      <sz val="10"/>
      <name val="Calibri"/>
      <family val="2"/>
      <scheme val="minor"/>
    </font>
    <font>
      <b/>
      <sz val="11"/>
      <color theme="1"/>
      <name val="Calibri"/>
      <family val="2"/>
      <scheme val="minor"/>
    </font>
    <font>
      <b/>
      <sz val="8"/>
      <name val="Calibri"/>
      <family val="2"/>
      <scheme val="minor"/>
    </font>
    <font>
      <b/>
      <sz val="10.5"/>
      <name val="Calibri"/>
      <family val="2"/>
      <scheme val="minor"/>
    </font>
    <font>
      <b/>
      <u/>
      <sz val="12"/>
      <color rgb="FF66FFCC"/>
      <name val="Calibri"/>
      <family val="2"/>
    </font>
    <font>
      <b/>
      <sz val="10"/>
      <color theme="1"/>
      <name val="Arial"/>
      <family val="2"/>
    </font>
    <font>
      <sz val="10"/>
      <color theme="1"/>
      <name val="Arial"/>
      <family val="2"/>
    </font>
    <font>
      <sz val="10"/>
      <color rgb="FF0099FF"/>
      <name val="Arial"/>
      <family val="2"/>
    </font>
    <font>
      <b/>
      <sz val="10"/>
      <color indexed="12"/>
      <name val="Arial"/>
      <family val="2"/>
    </font>
    <font>
      <b/>
      <sz val="10"/>
      <color indexed="8"/>
      <name val="Arial"/>
      <family val="2"/>
    </font>
    <font>
      <b/>
      <sz val="10"/>
      <color indexed="57"/>
      <name val="Arial"/>
      <family val="2"/>
    </font>
    <font>
      <b/>
      <u/>
      <sz val="10"/>
      <color rgb="FF66FFCC"/>
      <name val="Arial"/>
      <family val="2"/>
    </font>
    <font>
      <b/>
      <u/>
      <sz val="10"/>
      <color rgb="FF69E2FF"/>
      <name val="Arial"/>
      <family val="2"/>
    </font>
    <font>
      <b/>
      <sz val="12"/>
      <color theme="0"/>
      <name val="Calibri"/>
      <family val="2"/>
      <scheme val="minor"/>
    </font>
    <font>
      <b/>
      <u/>
      <sz val="10"/>
      <color rgb="FFA8D6F6"/>
      <name val="Arial"/>
      <family val="2"/>
    </font>
    <font>
      <b/>
      <sz val="10"/>
      <color rgb="FFA8D6F6"/>
      <name val="Arial"/>
      <family val="2"/>
    </font>
    <font>
      <b/>
      <sz val="13"/>
      <color theme="1"/>
      <name val="Calibri"/>
      <family val="2"/>
      <scheme val="minor"/>
    </font>
    <font>
      <b/>
      <sz val="13"/>
      <name val="Calibri"/>
      <family val="2"/>
      <scheme val="minor"/>
    </font>
    <font>
      <sz val="10"/>
      <color rgb="FFA8D6F6"/>
      <name val="Arial"/>
      <family val="2"/>
    </font>
    <font>
      <b/>
      <sz val="13"/>
      <color theme="0"/>
      <name val="Calibri"/>
      <family val="2"/>
      <scheme val="minor"/>
    </font>
    <font>
      <b/>
      <sz val="11"/>
      <color theme="0"/>
      <name val="Arial"/>
      <family val="2"/>
    </font>
  </fonts>
  <fills count="1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A7D5FF"/>
        <bgColor indexed="64"/>
      </patternFill>
    </fill>
    <fill>
      <patternFill patternType="solid">
        <fgColor rgb="FFB9FFE3"/>
        <bgColor indexed="64"/>
      </patternFill>
    </fill>
    <fill>
      <patternFill patternType="solid">
        <fgColor rgb="FF000036"/>
        <bgColor indexed="64"/>
      </patternFill>
    </fill>
    <fill>
      <patternFill patternType="solid">
        <fgColor rgb="FFE1F1FF"/>
        <bgColor indexed="64"/>
      </patternFill>
    </fill>
    <fill>
      <patternFill patternType="solid">
        <fgColor rgb="FFFFFFAF"/>
        <bgColor indexed="64"/>
      </patternFill>
    </fill>
    <fill>
      <patternFill patternType="solid">
        <fgColor theme="0"/>
        <bgColor indexed="64"/>
      </patternFill>
    </fill>
    <fill>
      <patternFill patternType="solid">
        <fgColor theme="0" tint="-0.499984740745262"/>
        <bgColor indexed="64"/>
      </patternFill>
    </fill>
    <fill>
      <patternFill patternType="solid">
        <fgColor rgb="FF97FFEB"/>
        <bgColor indexed="64"/>
      </patternFill>
    </fill>
    <fill>
      <patternFill patternType="solid">
        <fgColor rgb="FF00B050"/>
        <bgColor indexed="64"/>
      </patternFill>
    </fill>
    <fill>
      <patternFill patternType="solid">
        <fgColor rgb="FFB0FBA3"/>
        <bgColor indexed="64"/>
      </patternFill>
    </fill>
  </fills>
  <borders count="7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style="thick">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thick">
        <color indexed="64"/>
      </left>
      <right style="thin">
        <color indexed="64"/>
      </right>
      <top style="thin">
        <color indexed="64"/>
      </top>
      <bottom/>
      <diagonal/>
    </border>
    <border>
      <left/>
      <right/>
      <top style="thin">
        <color indexed="64"/>
      </top>
      <bottom style="thick">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style="thin">
        <color rgb="FF9B9B9B"/>
      </left>
      <right style="thin">
        <color rgb="FF9B9B9B"/>
      </right>
      <top style="thin">
        <color rgb="FF9B9B9B"/>
      </top>
      <bottom style="thin">
        <color rgb="FF9B9B9B"/>
      </bottom>
      <diagonal/>
    </border>
    <border>
      <left style="thin">
        <color rgb="FF9B9B9B"/>
      </left>
      <right style="thin">
        <color rgb="FF9B9B9B"/>
      </right>
      <top/>
      <bottom style="thin">
        <color rgb="FF9B9B9B"/>
      </bottom>
      <diagonal/>
    </border>
    <border>
      <left style="thin">
        <color theme="0"/>
      </left>
      <right style="thin">
        <color theme="0"/>
      </right>
      <top style="thin">
        <color theme="0"/>
      </top>
      <bottom style="thin">
        <color theme="0"/>
      </bottom>
      <diagonal/>
    </border>
    <border>
      <left style="thick">
        <color theme="0" tint="-4.9989318521683403E-2"/>
      </left>
      <right style="thick">
        <color theme="0" tint="-4.9989318521683403E-2"/>
      </right>
      <top style="thick">
        <color theme="0" tint="-4.9989318521683403E-2"/>
      </top>
      <bottom style="thick">
        <color theme="0" tint="-4.9989318521683403E-2"/>
      </bottom>
      <diagonal/>
    </border>
    <border>
      <left style="thin">
        <color theme="0"/>
      </left>
      <right style="thin">
        <color theme="0"/>
      </right>
      <top style="thin">
        <color theme="0"/>
      </top>
      <bottom/>
      <diagonal/>
    </border>
    <border>
      <left style="thin">
        <color indexed="64"/>
      </left>
      <right/>
      <top/>
      <bottom style="thin">
        <color indexed="64"/>
      </bottom>
      <diagonal/>
    </border>
    <border>
      <left style="thin">
        <color rgb="FF9B9B9B"/>
      </left>
      <right/>
      <top/>
      <bottom style="thin">
        <color rgb="FF9B9B9B"/>
      </bottom>
      <diagonal/>
    </border>
    <border>
      <left style="thin">
        <color rgb="FF9B9B9B"/>
      </left>
      <right/>
      <top style="thin">
        <color rgb="FF9B9B9B"/>
      </top>
      <bottom style="thin">
        <color rgb="FF9B9B9B"/>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theme="0" tint="-4.9989318521683403E-2"/>
      </left>
      <right style="thin">
        <color theme="0" tint="-4.9989318521683403E-2"/>
      </right>
      <top style="thick">
        <color theme="0" tint="-4.9989318521683403E-2"/>
      </top>
      <bottom style="thick">
        <color theme="0" tint="-4.9989318521683403E-2"/>
      </bottom>
      <diagonal/>
    </border>
    <border>
      <left style="thin">
        <color theme="0" tint="-4.9989318521683403E-2"/>
      </left>
      <right style="thick">
        <color theme="0" tint="-4.9989318521683403E-2"/>
      </right>
      <top style="thick">
        <color theme="0" tint="-4.9989318521683403E-2"/>
      </top>
      <bottom style="thick">
        <color theme="0" tint="-4.9989318521683403E-2"/>
      </bottom>
      <diagonal/>
    </border>
    <border>
      <left style="thick">
        <color theme="0"/>
      </left>
      <right style="thick">
        <color theme="0"/>
      </right>
      <top/>
      <bottom style="thick">
        <color theme="0"/>
      </bottom>
      <diagonal/>
    </border>
    <border>
      <left style="thick">
        <color indexed="64"/>
      </left>
      <right style="thick">
        <color indexed="64"/>
      </right>
      <top/>
      <bottom/>
      <diagonal/>
    </border>
    <border>
      <left/>
      <right style="thick">
        <color theme="0" tint="-4.9989318521683403E-2"/>
      </right>
      <top/>
      <bottom/>
      <diagonal/>
    </border>
    <border>
      <left style="thick">
        <color theme="0" tint="-4.9989318521683403E-2"/>
      </left>
      <right/>
      <top/>
      <bottom/>
      <diagonal/>
    </border>
    <border>
      <left style="thick">
        <color theme="0" tint="-4.9989318521683403E-2"/>
      </left>
      <right style="thin">
        <color indexed="64"/>
      </right>
      <top style="thick">
        <color indexed="64"/>
      </top>
      <bottom style="thin">
        <color indexed="64"/>
      </bottom>
      <diagonal/>
    </border>
    <border>
      <left style="thin">
        <color theme="0"/>
      </left>
      <right style="thick">
        <color theme="0" tint="-4.9989318521683403E-2"/>
      </right>
      <top style="thin">
        <color theme="0"/>
      </top>
      <bottom/>
      <diagonal/>
    </border>
    <border>
      <left style="thick">
        <color theme="0" tint="-4.9989318521683403E-2"/>
      </left>
      <right style="thin">
        <color indexed="64"/>
      </right>
      <top style="thin">
        <color indexed="64"/>
      </top>
      <bottom style="thin">
        <color indexed="64"/>
      </bottom>
      <diagonal/>
    </border>
    <border>
      <left style="thin">
        <color indexed="64"/>
      </left>
      <right style="thick">
        <color theme="0" tint="-4.9989318521683403E-2"/>
      </right>
      <top style="thin">
        <color indexed="64"/>
      </top>
      <bottom style="thin">
        <color indexed="64"/>
      </bottom>
      <diagonal/>
    </border>
    <border>
      <left style="thin">
        <color theme="0"/>
      </left>
      <right style="thick">
        <color theme="0" tint="-4.9989318521683403E-2"/>
      </right>
      <top style="thin">
        <color indexed="64"/>
      </top>
      <bottom/>
      <diagonal/>
    </border>
    <border>
      <left style="thin">
        <color indexed="64"/>
      </left>
      <right style="thick">
        <color theme="0" tint="-4.9989318521683403E-2"/>
      </right>
      <top style="medium">
        <color indexed="64"/>
      </top>
      <bottom/>
      <diagonal/>
    </border>
    <border>
      <left style="thin">
        <color indexed="64"/>
      </left>
      <right style="thick">
        <color theme="0" tint="-4.9989318521683403E-2"/>
      </right>
      <top/>
      <bottom style="thin">
        <color indexed="64"/>
      </bottom>
      <diagonal/>
    </border>
    <border>
      <left style="thick">
        <color theme="0" tint="-4.9989318521683403E-2"/>
      </left>
      <right style="thin">
        <color indexed="64"/>
      </right>
      <top style="thin">
        <color indexed="64"/>
      </top>
      <bottom style="thick">
        <color theme="0" tint="-4.9989318521683403E-2"/>
      </bottom>
      <diagonal/>
    </border>
    <border>
      <left style="thin">
        <color indexed="64"/>
      </left>
      <right style="thick">
        <color indexed="64"/>
      </right>
      <top style="thin">
        <color indexed="64"/>
      </top>
      <bottom style="thick">
        <color theme="0" tint="-4.9989318521683403E-2"/>
      </bottom>
      <diagonal/>
    </border>
    <border>
      <left/>
      <right style="thin">
        <color indexed="64"/>
      </right>
      <top style="thin">
        <color indexed="64"/>
      </top>
      <bottom style="thick">
        <color theme="0" tint="-4.9989318521683403E-2"/>
      </bottom>
      <diagonal/>
    </border>
    <border>
      <left style="thick">
        <color indexed="64"/>
      </left>
      <right style="thin">
        <color indexed="64"/>
      </right>
      <top style="thin">
        <color indexed="64"/>
      </top>
      <bottom style="thick">
        <color theme="0" tint="-4.9989318521683403E-2"/>
      </bottom>
      <diagonal/>
    </border>
    <border>
      <left style="thin">
        <color indexed="64"/>
      </left>
      <right/>
      <top style="thin">
        <color indexed="64"/>
      </top>
      <bottom style="thick">
        <color theme="0" tint="-4.9989318521683403E-2"/>
      </bottom>
      <diagonal/>
    </border>
    <border>
      <left style="medium">
        <color indexed="64"/>
      </left>
      <right style="thin">
        <color indexed="64"/>
      </right>
      <top style="thin">
        <color indexed="64"/>
      </top>
      <bottom style="thick">
        <color theme="0" tint="-4.9989318521683403E-2"/>
      </bottom>
      <diagonal/>
    </border>
    <border>
      <left style="thin">
        <color indexed="64"/>
      </left>
      <right style="thin">
        <color indexed="64"/>
      </right>
      <top style="thin">
        <color indexed="64"/>
      </top>
      <bottom style="thick">
        <color theme="0" tint="-4.9989318521683403E-2"/>
      </bottom>
      <diagonal/>
    </border>
    <border>
      <left style="thin">
        <color indexed="64"/>
      </left>
      <right style="thick">
        <color theme="0" tint="-4.9989318521683403E-2"/>
      </right>
      <top style="thin">
        <color indexed="64"/>
      </top>
      <bottom style="thick">
        <color theme="0" tint="-4.9989318521683403E-2"/>
      </bottom>
      <diagonal/>
    </border>
    <border>
      <left style="thick">
        <color theme="0" tint="-4.9989318521683403E-2"/>
      </left>
      <right style="thick">
        <color auto="1"/>
      </right>
      <top style="thick">
        <color auto="1"/>
      </top>
      <bottom style="thick">
        <color auto="1"/>
      </bottom>
      <diagonal/>
    </border>
    <border>
      <left style="thick">
        <color theme="0" tint="-4.9989318521683403E-2"/>
      </left>
      <right style="thick">
        <color auto="1"/>
      </right>
      <top/>
      <bottom style="thick">
        <color auto="1"/>
      </bottom>
      <diagonal/>
    </border>
    <border>
      <left style="thick">
        <color theme="0" tint="-4.9989318521683403E-2"/>
      </left>
      <right/>
      <top style="thick">
        <color theme="0" tint="-4.9989318521683403E-2"/>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ck">
        <color theme="0" tint="-4.9989318521683403E-2"/>
      </right>
      <top style="thick">
        <color theme="0" tint="-4.9989318521683403E-2"/>
      </top>
      <bottom/>
      <diagonal/>
    </border>
    <border>
      <left/>
      <right/>
      <top style="thick">
        <color theme="0" tint="-4.9989318521683403E-2"/>
      </top>
      <bottom/>
      <diagonal/>
    </border>
    <border>
      <left style="thick">
        <color theme="0" tint="-4.9989318521683403E-2"/>
      </left>
      <right/>
      <top/>
      <bottom style="thick">
        <color theme="0" tint="-4.9989318521683403E-2"/>
      </bottom>
      <diagonal/>
    </border>
    <border>
      <left/>
      <right/>
      <top/>
      <bottom style="thick">
        <color theme="0" tint="-4.9989318521683403E-2"/>
      </bottom>
      <diagonal/>
    </border>
    <border>
      <left/>
      <right style="thick">
        <color theme="0" tint="-4.9989318521683403E-2"/>
      </right>
      <top/>
      <bottom style="thick">
        <color theme="0" tint="-4.9989318521683403E-2"/>
      </bottom>
      <diagonal/>
    </border>
    <border>
      <left style="double">
        <color theme="0"/>
      </left>
      <right style="double">
        <color theme="0"/>
      </right>
      <top style="double">
        <color theme="0"/>
      </top>
      <bottom style="double">
        <color theme="0"/>
      </bottom>
      <diagonal/>
    </border>
  </borders>
  <cellStyleXfs count="2">
    <xf numFmtId="0" fontId="0" fillId="0" borderId="0"/>
    <xf numFmtId="0" fontId="5" fillId="0" borderId="0" applyNumberFormat="0" applyFill="0" applyBorder="0" applyAlignment="0" applyProtection="0">
      <alignment vertical="top"/>
      <protection locked="0"/>
    </xf>
  </cellStyleXfs>
  <cellXfs count="279">
    <xf numFmtId="0" fontId="0" fillId="0" borderId="0" xfId="0"/>
    <xf numFmtId="0" fontId="0" fillId="2" borderId="0" xfId="0" applyFill="1"/>
    <xf numFmtId="10" fontId="9" fillId="0" borderId="2" xfId="0" applyNumberFormat="1" applyFont="1" applyFill="1" applyBorder="1" applyAlignment="1">
      <alignment horizontal="center"/>
    </xf>
    <xf numFmtId="165" fontId="7" fillId="0" borderId="2" xfId="0" applyNumberFormat="1" applyFont="1" applyFill="1" applyBorder="1" applyAlignment="1">
      <alignment horizontal="center"/>
    </xf>
    <xf numFmtId="168" fontId="7" fillId="0" borderId="2" xfId="0" applyNumberFormat="1" applyFont="1" applyFill="1" applyBorder="1" applyAlignment="1">
      <alignment horizontal="center"/>
    </xf>
    <xf numFmtId="166" fontId="7" fillId="0" borderId="1" xfId="0" applyNumberFormat="1" applyFont="1" applyFill="1" applyBorder="1" applyAlignment="1">
      <alignment horizontal="center"/>
    </xf>
    <xf numFmtId="166" fontId="1" fillId="0" borderId="2" xfId="0" applyNumberFormat="1" applyFont="1" applyFill="1" applyBorder="1" applyAlignment="1">
      <alignment horizontal="center"/>
    </xf>
    <xf numFmtId="10" fontId="1" fillId="0" borderId="2" xfId="0" applyNumberFormat="1" applyFont="1" applyFill="1" applyBorder="1" applyAlignment="1">
      <alignment horizontal="center"/>
    </xf>
    <xf numFmtId="168" fontId="7" fillId="3" borderId="2" xfId="0" applyNumberFormat="1" applyFont="1" applyFill="1" applyBorder="1" applyAlignment="1">
      <alignment horizontal="center"/>
    </xf>
    <xf numFmtId="165" fontId="7" fillId="3" borderId="2" xfId="0" applyNumberFormat="1" applyFont="1" applyFill="1" applyBorder="1" applyAlignment="1">
      <alignment horizontal="center"/>
    </xf>
    <xf numFmtId="166" fontId="1" fillId="3" borderId="2" xfId="0" applyNumberFormat="1" applyFont="1" applyFill="1" applyBorder="1" applyAlignment="1">
      <alignment horizontal="center"/>
    </xf>
    <xf numFmtId="166" fontId="7" fillId="3" borderId="1" xfId="0" applyNumberFormat="1" applyFont="1" applyFill="1" applyBorder="1" applyAlignment="1">
      <alignment horizontal="center"/>
    </xf>
    <xf numFmtId="10" fontId="9" fillId="3" borderId="2" xfId="0" applyNumberFormat="1" applyFont="1" applyFill="1" applyBorder="1" applyAlignment="1">
      <alignment horizontal="center"/>
    </xf>
    <xf numFmtId="10" fontId="1" fillId="3" borderId="2" xfId="0" applyNumberFormat="1" applyFont="1" applyFill="1" applyBorder="1" applyAlignment="1">
      <alignment horizontal="center"/>
    </xf>
    <xf numFmtId="166" fontId="9" fillId="0" borderId="2" xfId="0" applyNumberFormat="1" applyFont="1" applyFill="1" applyBorder="1" applyAlignment="1">
      <alignment horizontal="center"/>
    </xf>
    <xf numFmtId="166" fontId="9" fillId="3" borderId="2" xfId="0" applyNumberFormat="1" applyFont="1" applyFill="1" applyBorder="1" applyAlignment="1">
      <alignment horizontal="center"/>
    </xf>
    <xf numFmtId="166" fontId="7" fillId="4" borderId="2" xfId="0" applyNumberFormat="1" applyFont="1" applyFill="1" applyBorder="1" applyAlignment="1">
      <alignment horizontal="center"/>
    </xf>
    <xf numFmtId="168" fontId="7" fillId="0" borderId="1" xfId="0" applyNumberFormat="1" applyFont="1" applyFill="1" applyBorder="1" applyAlignment="1">
      <alignment horizontal="center"/>
    </xf>
    <xf numFmtId="165" fontId="7" fillId="0" borderId="1" xfId="0" applyNumberFormat="1" applyFont="1" applyFill="1" applyBorder="1" applyAlignment="1">
      <alignment horizontal="center"/>
    </xf>
    <xf numFmtId="166" fontId="1" fillId="0" borderId="1" xfId="0" applyNumberFormat="1" applyFont="1" applyFill="1" applyBorder="1" applyAlignment="1">
      <alignment horizontal="center"/>
    </xf>
    <xf numFmtId="166" fontId="9" fillId="0" borderId="1" xfId="0" applyNumberFormat="1" applyFont="1" applyFill="1" applyBorder="1" applyAlignment="1">
      <alignment horizontal="center"/>
    </xf>
    <xf numFmtId="166" fontId="7" fillId="3" borderId="2" xfId="0" applyNumberFormat="1" applyFont="1" applyFill="1" applyBorder="1" applyAlignment="1">
      <alignment horizontal="center"/>
    </xf>
    <xf numFmtId="168" fontId="10" fillId="5" borderId="2" xfId="0" applyNumberFormat="1" applyFont="1" applyFill="1" applyBorder="1" applyAlignment="1">
      <alignment horizontal="center"/>
    </xf>
    <xf numFmtId="165" fontId="10" fillId="5" borderId="2" xfId="0" applyNumberFormat="1" applyFont="1" applyFill="1" applyBorder="1" applyAlignment="1">
      <alignment horizontal="center"/>
    </xf>
    <xf numFmtId="166" fontId="2" fillId="5" borderId="2" xfId="0" applyNumberFormat="1" applyFont="1" applyFill="1" applyBorder="1" applyAlignment="1">
      <alignment horizontal="center"/>
    </xf>
    <xf numFmtId="166" fontId="9" fillId="5" borderId="2" xfId="0" applyNumberFormat="1" applyFont="1" applyFill="1" applyBorder="1" applyAlignment="1">
      <alignment horizontal="center"/>
    </xf>
    <xf numFmtId="166" fontId="10" fillId="5" borderId="1" xfId="0" applyNumberFormat="1" applyFont="1" applyFill="1" applyBorder="1" applyAlignment="1">
      <alignment horizontal="center"/>
    </xf>
    <xf numFmtId="10" fontId="11" fillId="5" borderId="2" xfId="0" applyNumberFormat="1" applyFont="1" applyFill="1" applyBorder="1" applyAlignment="1">
      <alignment horizontal="center"/>
    </xf>
    <xf numFmtId="168" fontId="7" fillId="6" borderId="2" xfId="0" applyNumberFormat="1" applyFont="1" applyFill="1" applyBorder="1" applyAlignment="1">
      <alignment horizontal="center"/>
    </xf>
    <xf numFmtId="166" fontId="1" fillId="6" borderId="2" xfId="0" applyNumberFormat="1" applyFont="1" applyFill="1" applyBorder="1" applyAlignment="1">
      <alignment horizontal="center"/>
    </xf>
    <xf numFmtId="166" fontId="7" fillId="6" borderId="2" xfId="0" applyNumberFormat="1" applyFont="1" applyFill="1" applyBorder="1" applyAlignment="1">
      <alignment horizontal="center"/>
    </xf>
    <xf numFmtId="166" fontId="7" fillId="6" borderId="1" xfId="0" applyNumberFormat="1" applyFont="1" applyFill="1" applyBorder="1" applyAlignment="1">
      <alignment horizontal="center"/>
    </xf>
    <xf numFmtId="10" fontId="1" fillId="6" borderId="2" xfId="0" applyNumberFormat="1" applyFont="1" applyFill="1" applyBorder="1" applyAlignment="1">
      <alignment horizontal="center"/>
    </xf>
    <xf numFmtId="166" fontId="7" fillId="0" borderId="2" xfId="0" applyNumberFormat="1" applyFont="1" applyFill="1" applyBorder="1" applyAlignment="1">
      <alignment horizontal="center"/>
    </xf>
    <xf numFmtId="165" fontId="7" fillId="6" borderId="1" xfId="0" applyNumberFormat="1" applyFont="1" applyFill="1" applyBorder="1" applyAlignment="1">
      <alignment horizontal="center"/>
    </xf>
    <xf numFmtId="0" fontId="0" fillId="7" borderId="0" xfId="0" applyFill="1"/>
    <xf numFmtId="0" fontId="6" fillId="2" borderId="0" xfId="0" applyFont="1" applyFill="1"/>
    <xf numFmtId="0" fontId="6" fillId="7" borderId="0" xfId="0" applyFont="1" applyFill="1"/>
    <xf numFmtId="0" fontId="6" fillId="0" borderId="0" xfId="0" applyFont="1"/>
    <xf numFmtId="0" fontId="12" fillId="2" borderId="0" xfId="0" applyFont="1" applyFill="1"/>
    <xf numFmtId="0" fontId="0" fillId="2" borderId="0" xfId="0" applyFill="1" applyBorder="1"/>
    <xf numFmtId="0" fontId="1" fillId="2" borderId="6" xfId="0" applyFont="1" applyFill="1" applyBorder="1" applyAlignment="1">
      <alignment vertical="center"/>
    </xf>
    <xf numFmtId="166" fontId="3" fillId="2" borderId="0" xfId="0" applyNumberFormat="1" applyFont="1" applyFill="1" applyBorder="1" applyAlignment="1">
      <alignment horizontal="left" vertical="center" indent="2"/>
    </xf>
    <xf numFmtId="0" fontId="1" fillId="2" borderId="7" xfId="0" applyFont="1" applyFill="1" applyBorder="1" applyAlignment="1">
      <alignment horizontal="left" vertical="center"/>
    </xf>
    <xf numFmtId="0" fontId="12" fillId="0" borderId="0" xfId="0" applyFont="1"/>
    <xf numFmtId="0" fontId="14" fillId="2" borderId="0" xfId="0" applyFont="1" applyFill="1" applyBorder="1" applyAlignment="1">
      <alignment horizontal="center"/>
    </xf>
    <xf numFmtId="6" fontId="1" fillId="2" borderId="6" xfId="0" applyNumberFormat="1" applyFont="1" applyFill="1" applyBorder="1" applyAlignment="1">
      <alignment horizontal="left" vertical="center" indent="1"/>
    </xf>
    <xf numFmtId="0" fontId="0" fillId="0" borderId="0" xfId="0" applyFill="1"/>
    <xf numFmtId="0" fontId="12" fillId="0" borderId="0" xfId="0" applyFont="1" applyFill="1"/>
    <xf numFmtId="10" fontId="9" fillId="0" borderId="1" xfId="0" applyNumberFormat="1" applyFont="1" applyFill="1" applyBorder="1" applyAlignment="1">
      <alignment horizontal="center"/>
    </xf>
    <xf numFmtId="0" fontId="17" fillId="2" borderId="30" xfId="0" applyFont="1" applyFill="1" applyBorder="1" applyAlignment="1">
      <alignment horizontal="center" vertical="justify"/>
    </xf>
    <xf numFmtId="0" fontId="26" fillId="2" borderId="0" xfId="0" applyFont="1" applyFill="1"/>
    <xf numFmtId="165" fontId="4" fillId="12" borderId="11" xfId="0" applyNumberFormat="1" applyFont="1" applyFill="1" applyBorder="1" applyAlignment="1">
      <alignment horizontal="left" vertical="center" indent="1"/>
    </xf>
    <xf numFmtId="0" fontId="25" fillId="0" borderId="15" xfId="0" applyFont="1" applyFill="1" applyBorder="1" applyAlignment="1">
      <alignment horizontal="left" vertical="center"/>
    </xf>
    <xf numFmtId="165" fontId="4" fillId="0" borderId="11" xfId="0" applyNumberFormat="1" applyFont="1" applyFill="1" applyBorder="1" applyAlignment="1">
      <alignment horizontal="left" vertical="center" indent="1"/>
    </xf>
    <xf numFmtId="0" fontId="4" fillId="0" borderId="17" xfId="0" applyFont="1" applyFill="1" applyBorder="1" applyAlignment="1">
      <alignment horizontal="left" vertical="center"/>
    </xf>
    <xf numFmtId="165" fontId="4" fillId="0" borderId="2" xfId="0" applyNumberFormat="1" applyFont="1" applyFill="1" applyBorder="1" applyAlignment="1">
      <alignment horizontal="left" vertical="center" indent="1"/>
    </xf>
    <xf numFmtId="165" fontId="25" fillId="0" borderId="2" xfId="0" applyNumberFormat="1" applyFont="1" applyFill="1" applyBorder="1" applyAlignment="1">
      <alignment horizontal="center" vertical="center"/>
    </xf>
    <xf numFmtId="169" fontId="25" fillId="0" borderId="2" xfId="0" applyNumberFormat="1" applyFont="1" applyFill="1" applyBorder="1" applyAlignment="1">
      <alignment horizontal="center" vertical="center"/>
    </xf>
    <xf numFmtId="0" fontId="26" fillId="2" borderId="0" xfId="0" applyFont="1" applyFill="1" applyBorder="1"/>
    <xf numFmtId="167" fontId="4" fillId="0" borderId="4" xfId="0" applyNumberFormat="1" applyFont="1" applyFill="1" applyBorder="1" applyAlignment="1">
      <alignment horizontal="left" vertical="center" indent="1"/>
    </xf>
    <xf numFmtId="0" fontId="25" fillId="0" borderId="18" xfId="0" applyFont="1" applyFill="1" applyBorder="1" applyAlignment="1">
      <alignment horizontal="left" vertical="center"/>
    </xf>
    <xf numFmtId="0" fontId="25" fillId="0" borderId="16" xfId="0" applyFont="1" applyFill="1" applyBorder="1" applyAlignment="1">
      <alignment horizontal="left" vertical="center"/>
    </xf>
    <xf numFmtId="0" fontId="27" fillId="2" borderId="0" xfId="0" applyFont="1" applyFill="1" applyBorder="1" applyAlignment="1">
      <alignment horizontal="left"/>
    </xf>
    <xf numFmtId="166" fontId="4" fillId="8" borderId="4" xfId="0" applyNumberFormat="1" applyFont="1" applyFill="1" applyBorder="1" applyAlignment="1">
      <alignment horizontal="left" vertical="center" indent="1"/>
    </xf>
    <xf numFmtId="0" fontId="4" fillId="0" borderId="15" xfId="0" applyFont="1" applyFill="1" applyBorder="1" applyAlignment="1">
      <alignment horizontal="left" vertical="center"/>
    </xf>
    <xf numFmtId="0" fontId="25" fillId="0" borderId="17" xfId="0" applyFont="1" applyFill="1" applyBorder="1" applyAlignment="1">
      <alignment horizontal="left" vertical="center"/>
    </xf>
    <xf numFmtId="6" fontId="25" fillId="0" borderId="4" xfId="0" applyNumberFormat="1" applyFont="1" applyFill="1" applyBorder="1" applyAlignment="1">
      <alignment horizontal="left" vertical="center" indent="1"/>
    </xf>
    <xf numFmtId="0" fontId="25" fillId="0" borderId="19" xfId="0" applyFont="1" applyFill="1" applyBorder="1" applyAlignment="1">
      <alignment horizontal="left" vertical="center"/>
    </xf>
    <xf numFmtId="6" fontId="25" fillId="12" borderId="4" xfId="0" applyNumberFormat="1" applyFont="1" applyFill="1" applyBorder="1" applyAlignment="1">
      <alignment horizontal="left" vertical="center" indent="1"/>
    </xf>
    <xf numFmtId="0" fontId="4" fillId="0" borderId="13" xfId="0" applyFont="1" applyFill="1" applyBorder="1" applyAlignment="1">
      <alignment horizontal="left" vertical="center"/>
    </xf>
    <xf numFmtId="6" fontId="4" fillId="8" borderId="4" xfId="0" applyNumberFormat="1" applyFont="1" applyFill="1" applyBorder="1" applyAlignment="1">
      <alignment horizontal="left" vertical="center" indent="1"/>
    </xf>
    <xf numFmtId="6" fontId="25" fillId="9" borderId="4" xfId="0" applyNumberFormat="1" applyFont="1" applyFill="1" applyBorder="1" applyAlignment="1">
      <alignment horizontal="left" vertical="center" indent="1"/>
    </xf>
    <xf numFmtId="1" fontId="25" fillId="13" borderId="10" xfId="0" applyNumberFormat="1" applyFont="1" applyFill="1" applyBorder="1" applyAlignment="1">
      <alignment horizontal="left" vertical="center" indent="1"/>
    </xf>
    <xf numFmtId="1" fontId="4" fillId="9" borderId="31" xfId="0" applyNumberFormat="1" applyFont="1" applyFill="1" applyBorder="1" applyAlignment="1">
      <alignment horizontal="left" vertical="center" indent="1"/>
    </xf>
    <xf numFmtId="0" fontId="27" fillId="2" borderId="0" xfId="0" applyFont="1" applyFill="1" applyBorder="1" applyAlignment="1">
      <alignment horizontal="left" vertical="center"/>
    </xf>
    <xf numFmtId="171" fontId="4" fillId="0" borderId="4" xfId="0" applyNumberFormat="1" applyFont="1" applyFill="1" applyBorder="1" applyAlignment="1">
      <alignment horizontal="left" vertical="center" indent="1"/>
    </xf>
    <xf numFmtId="0" fontId="25" fillId="0" borderId="13" xfId="0" applyFont="1" applyFill="1" applyBorder="1" applyAlignment="1">
      <alignment horizontal="left" vertical="center"/>
    </xf>
    <xf numFmtId="169" fontId="25" fillId="9" borderId="9" xfId="0" applyNumberFormat="1" applyFont="1" applyFill="1" applyBorder="1" applyAlignment="1">
      <alignment horizontal="left" vertical="center" indent="1"/>
    </xf>
    <xf numFmtId="0" fontId="25" fillId="0" borderId="13" xfId="0" applyFont="1" applyFill="1" applyBorder="1" applyAlignment="1">
      <alignment vertical="justify"/>
    </xf>
    <xf numFmtId="38" fontId="4" fillId="9" borderId="4" xfId="0" applyNumberFormat="1" applyFont="1" applyFill="1" applyBorder="1" applyAlignment="1">
      <alignment horizontal="left" vertical="center" indent="1"/>
    </xf>
    <xf numFmtId="168" fontId="4" fillId="0" borderId="4" xfId="0" applyNumberFormat="1" applyFont="1" applyFill="1" applyBorder="1" applyAlignment="1">
      <alignment horizontal="left" vertical="center" indent="1"/>
    </xf>
    <xf numFmtId="8" fontId="4" fillId="0" borderId="4" xfId="0" applyNumberFormat="1" applyFont="1" applyFill="1" applyBorder="1" applyAlignment="1">
      <alignment horizontal="left" vertical="center" indent="1"/>
    </xf>
    <xf numFmtId="168" fontId="25" fillId="0" borderId="9" xfId="0" applyNumberFormat="1" applyFont="1" applyFill="1" applyBorder="1" applyAlignment="1">
      <alignment horizontal="left" vertical="center" indent="1"/>
    </xf>
    <xf numFmtId="8" fontId="25" fillId="0" borderId="14" xfId="0" applyNumberFormat="1" applyFont="1" applyFill="1" applyBorder="1" applyAlignment="1">
      <alignment horizontal="left" vertical="center" indent="1"/>
    </xf>
    <xf numFmtId="1" fontId="17" fillId="2" borderId="34" xfId="0" applyNumberFormat="1" applyFont="1" applyFill="1" applyBorder="1" applyAlignment="1">
      <alignment horizontal="center" vertical="center"/>
    </xf>
    <xf numFmtId="165" fontId="17" fillId="2" borderId="35" xfId="0" applyNumberFormat="1" applyFont="1" applyFill="1" applyBorder="1" applyAlignment="1">
      <alignment horizontal="center" vertical="center"/>
    </xf>
    <xf numFmtId="2" fontId="20" fillId="2" borderId="8" xfId="0" applyNumberFormat="1" applyFont="1" applyFill="1" applyBorder="1" applyAlignment="1">
      <alignment horizontal="center"/>
    </xf>
    <xf numFmtId="169" fontId="25" fillId="0" borderId="37" xfId="0" applyNumberFormat="1" applyFont="1" applyFill="1" applyBorder="1" applyAlignment="1">
      <alignment horizontal="center" vertical="center"/>
    </xf>
    <xf numFmtId="169" fontId="25" fillId="10" borderId="38" xfId="0" applyNumberFormat="1" applyFont="1" applyFill="1" applyBorder="1" applyAlignment="1">
      <alignment horizontal="center" vertical="center"/>
    </xf>
    <xf numFmtId="1" fontId="25" fillId="0" borderId="38" xfId="0" applyNumberFormat="1" applyFont="1" applyFill="1" applyBorder="1" applyAlignment="1">
      <alignment horizontal="center" vertical="center"/>
    </xf>
    <xf numFmtId="169" fontId="17" fillId="2" borderId="41" xfId="0" applyNumberFormat="1" applyFont="1" applyFill="1" applyBorder="1" applyAlignment="1">
      <alignment vertical="justify"/>
    </xf>
    <xf numFmtId="0" fontId="17" fillId="2" borderId="40" xfId="0" applyFont="1" applyFill="1" applyBorder="1" applyAlignment="1">
      <alignment horizontal="center" vertical="center"/>
    </xf>
    <xf numFmtId="2" fontId="4" fillId="10" borderId="39" xfId="0" applyNumberFormat="1" applyFont="1" applyFill="1" applyBorder="1" applyAlignment="1">
      <alignment horizontal="left" vertical="center" indent="1"/>
    </xf>
    <xf numFmtId="2" fontId="4" fillId="10" borderId="36" xfId="0" applyNumberFormat="1" applyFont="1" applyFill="1" applyBorder="1" applyAlignment="1">
      <alignment horizontal="left" vertical="center" indent="1"/>
    </xf>
    <xf numFmtId="0" fontId="17" fillId="2" borderId="40" xfId="0" applyFont="1" applyFill="1" applyBorder="1" applyAlignment="1">
      <alignment vertical="justify"/>
    </xf>
    <xf numFmtId="0" fontId="25" fillId="10" borderId="1" xfId="0" applyFont="1" applyFill="1" applyBorder="1" applyAlignment="1">
      <alignment horizontal="center" vertical="center"/>
    </xf>
    <xf numFmtId="0" fontId="25" fillId="10" borderId="2" xfId="0" applyFont="1" applyFill="1" applyBorder="1" applyAlignment="1">
      <alignment horizontal="center" vertical="center"/>
    </xf>
    <xf numFmtId="40" fontId="25" fillId="10" borderId="1" xfId="0" applyNumberFormat="1" applyFont="1" applyFill="1" applyBorder="1" applyAlignment="1">
      <alignment horizontal="center" vertical="center"/>
    </xf>
    <xf numFmtId="40" fontId="25" fillId="10" borderId="2" xfId="0" applyNumberFormat="1" applyFont="1" applyFill="1" applyBorder="1" applyAlignment="1">
      <alignment horizontal="center" vertical="center"/>
    </xf>
    <xf numFmtId="0" fontId="32" fillId="2" borderId="42" xfId="1" applyFont="1" applyFill="1" applyBorder="1" applyAlignment="1" applyProtection="1">
      <alignment horizontal="left" vertical="center" indent="1"/>
    </xf>
    <xf numFmtId="0" fontId="2" fillId="11" borderId="43" xfId="0" applyFont="1" applyFill="1" applyBorder="1" applyAlignment="1">
      <alignment horizontal="center" vertical="center"/>
    </xf>
    <xf numFmtId="0" fontId="2" fillId="2" borderId="43" xfId="0" applyFont="1" applyFill="1" applyBorder="1" applyAlignment="1">
      <alignment horizontal="center" vertical="center"/>
    </xf>
    <xf numFmtId="0" fontId="6" fillId="2" borderId="0" xfId="0" applyFont="1" applyFill="1" applyBorder="1"/>
    <xf numFmtId="0" fontId="0" fillId="2" borderId="44" xfId="0" applyFill="1" applyBorder="1"/>
    <xf numFmtId="0" fontId="0" fillId="2" borderId="45" xfId="0" applyFill="1" applyBorder="1"/>
    <xf numFmtId="0" fontId="17" fillId="2" borderId="47" xfId="0" applyFont="1" applyFill="1" applyBorder="1" applyAlignment="1">
      <alignment horizontal="center" vertical="justify"/>
    </xf>
    <xf numFmtId="0" fontId="4" fillId="0" borderId="48" xfId="0" applyFont="1" applyFill="1" applyBorder="1" applyAlignment="1">
      <alignment vertical="center"/>
    </xf>
    <xf numFmtId="169" fontId="25" fillId="0" borderId="49" xfId="0" applyNumberFormat="1" applyFont="1" applyFill="1" applyBorder="1" applyAlignment="1">
      <alignment horizontal="center" vertical="center"/>
    </xf>
    <xf numFmtId="0" fontId="25" fillId="0" borderId="48" xfId="0" applyFont="1" applyFill="1" applyBorder="1" applyAlignment="1">
      <alignment vertical="justify"/>
    </xf>
    <xf numFmtId="0" fontId="25" fillId="0" borderId="48" xfId="0" applyFont="1" applyFill="1" applyBorder="1" applyAlignment="1">
      <alignment vertical="center"/>
    </xf>
    <xf numFmtId="169" fontId="17" fillId="2" borderId="50" xfId="0" applyNumberFormat="1" applyFont="1" applyFill="1" applyBorder="1" applyAlignment="1">
      <alignment horizontal="center" vertical="center"/>
    </xf>
    <xf numFmtId="169" fontId="25" fillId="0" borderId="51" xfId="0" applyNumberFormat="1" applyFont="1" applyFill="1" applyBorder="1" applyAlignment="1">
      <alignment horizontal="center" vertical="center"/>
    </xf>
    <xf numFmtId="40" fontId="25" fillId="10" borderId="52" xfId="0" applyNumberFormat="1" applyFont="1" applyFill="1" applyBorder="1" applyAlignment="1">
      <alignment horizontal="center" vertical="center"/>
    </xf>
    <xf numFmtId="40" fontId="4" fillId="10" borderId="49" xfId="0" applyNumberFormat="1" applyFont="1" applyFill="1" applyBorder="1" applyAlignment="1">
      <alignment horizontal="center" vertical="center"/>
    </xf>
    <xf numFmtId="164" fontId="4" fillId="0" borderId="48" xfId="0" applyNumberFormat="1" applyFont="1" applyFill="1" applyBorder="1" applyAlignment="1">
      <alignment horizontal="left" vertical="justify"/>
    </xf>
    <xf numFmtId="164" fontId="4" fillId="0" borderId="53" xfId="0" applyNumberFormat="1" applyFont="1" applyFill="1" applyBorder="1" applyAlignment="1">
      <alignment horizontal="left" vertical="justify"/>
    </xf>
    <xf numFmtId="8" fontId="4" fillId="0" borderId="54" xfId="0" applyNumberFormat="1" applyFont="1" applyFill="1" applyBorder="1" applyAlignment="1">
      <alignment horizontal="left" vertical="center" indent="1"/>
    </xf>
    <xf numFmtId="0" fontId="25" fillId="0" borderId="55" xfId="0" applyFont="1" applyFill="1" applyBorder="1" applyAlignment="1">
      <alignment horizontal="left" vertical="center"/>
    </xf>
    <xf numFmtId="0" fontId="25" fillId="0" borderId="56" xfId="0" applyFont="1" applyFill="1" applyBorder="1" applyAlignment="1">
      <alignment horizontal="left" vertical="center"/>
    </xf>
    <xf numFmtId="168" fontId="25" fillId="0" borderId="57" xfId="0" applyNumberFormat="1" applyFont="1" applyFill="1" applyBorder="1" applyAlignment="1">
      <alignment horizontal="left" vertical="center" indent="1"/>
    </xf>
    <xf numFmtId="2" fontId="4" fillId="10" borderId="58" xfId="0" applyNumberFormat="1" applyFont="1" applyFill="1" applyBorder="1" applyAlignment="1">
      <alignment horizontal="left" vertical="center" indent="1"/>
    </xf>
    <xf numFmtId="0" fontId="25" fillId="10" borderId="59" xfId="0" applyFont="1" applyFill="1" applyBorder="1" applyAlignment="1">
      <alignment horizontal="center" vertical="center"/>
    </xf>
    <xf numFmtId="40" fontId="25" fillId="10" borderId="59" xfId="0" applyNumberFormat="1" applyFont="1" applyFill="1" applyBorder="1" applyAlignment="1">
      <alignment horizontal="center" vertical="center"/>
    </xf>
    <xf numFmtId="40" fontId="4" fillId="10" borderId="60" xfId="0" applyNumberFormat="1" applyFont="1" applyFill="1" applyBorder="1" applyAlignment="1">
      <alignment horizontal="center" vertical="center"/>
    </xf>
    <xf numFmtId="3" fontId="25" fillId="13" borderId="10" xfId="0" applyNumberFormat="1" applyFont="1" applyFill="1" applyBorder="1" applyAlignment="1">
      <alignment horizontal="left" vertical="center" indent="1"/>
    </xf>
    <xf numFmtId="0" fontId="34" fillId="2" borderId="29" xfId="1" applyFont="1" applyFill="1" applyBorder="1" applyAlignment="1" applyProtection="1">
      <alignment vertical="justify"/>
    </xf>
    <xf numFmtId="0" fontId="4" fillId="0" borderId="48" xfId="0" applyFont="1" applyFill="1" applyBorder="1" applyAlignment="1">
      <alignment vertical="justify"/>
    </xf>
    <xf numFmtId="0" fontId="17" fillId="2" borderId="28" xfId="0" applyFont="1" applyFill="1" applyBorder="1" applyAlignment="1">
      <alignment horizontal="center" vertical="justify"/>
    </xf>
    <xf numFmtId="0" fontId="0" fillId="2" borderId="61" xfId="0" applyFill="1" applyBorder="1"/>
    <xf numFmtId="165" fontId="36" fillId="12" borderId="29" xfId="0" applyNumberFormat="1" applyFont="1" applyFill="1" applyBorder="1" applyAlignment="1">
      <alignment horizontal="center" vertical="center"/>
    </xf>
    <xf numFmtId="166" fontId="37" fillId="8" borderId="29" xfId="0" applyNumberFormat="1" applyFont="1" applyFill="1" applyBorder="1" applyAlignment="1">
      <alignment horizontal="center" vertical="center"/>
    </xf>
    <xf numFmtId="6" fontId="36" fillId="12" borderId="29" xfId="0" applyNumberFormat="1" applyFont="1" applyFill="1" applyBorder="1" applyAlignment="1">
      <alignment horizontal="center" vertical="center"/>
    </xf>
    <xf numFmtId="0" fontId="34" fillId="2" borderId="0" xfId="1" applyFont="1" applyFill="1" applyBorder="1" applyAlignment="1" applyProtection="1">
      <alignment vertical="justify"/>
    </xf>
    <xf numFmtId="0" fontId="17" fillId="2" borderId="30" xfId="0" applyFont="1" applyFill="1" applyBorder="1" applyAlignment="1">
      <alignment horizontal="center" vertical="center"/>
    </xf>
    <xf numFmtId="7" fontId="25" fillId="0" borderId="2" xfId="0" applyNumberFormat="1" applyFont="1" applyFill="1" applyBorder="1" applyAlignment="1">
      <alignment horizontal="left" vertical="center" indent="1"/>
    </xf>
    <xf numFmtId="164" fontId="4" fillId="0" borderId="4" xfId="0" applyNumberFormat="1" applyFont="1" applyFill="1" applyBorder="1" applyAlignment="1">
      <alignment horizontal="left" vertical="center" indent="1"/>
    </xf>
    <xf numFmtId="0" fontId="34" fillId="2" borderId="29" xfId="1" applyFont="1" applyFill="1" applyBorder="1" applyAlignment="1" applyProtection="1">
      <alignment horizontal="center" vertical="justify"/>
    </xf>
    <xf numFmtId="0" fontId="0" fillId="0" borderId="0" xfId="0" applyFill="1" applyBorder="1"/>
    <xf numFmtId="0" fontId="12" fillId="0" borderId="0" xfId="0" applyFont="1" applyFill="1" applyBorder="1"/>
    <xf numFmtId="0" fontId="6" fillId="0" borderId="0" xfId="0" applyFont="1" applyFill="1"/>
    <xf numFmtId="170" fontId="12" fillId="0" borderId="3" xfId="0" applyNumberFormat="1" applyFont="1" applyFill="1" applyBorder="1"/>
    <xf numFmtId="170" fontId="12" fillId="0" borderId="0" xfId="0" applyNumberFormat="1" applyFont="1" applyFill="1"/>
    <xf numFmtId="0" fontId="23" fillId="0" borderId="0" xfId="0" applyFont="1" applyFill="1" applyBorder="1" applyAlignment="1">
      <alignment horizontal="center" vertical="justify"/>
    </xf>
    <xf numFmtId="170" fontId="1" fillId="0" borderId="5" xfId="0" applyNumberFormat="1" applyFont="1" applyFill="1" applyBorder="1" applyAlignment="1">
      <alignment horizontal="left" vertical="center" indent="1"/>
    </xf>
    <xf numFmtId="170" fontId="1" fillId="0" borderId="21" xfId="0" applyNumberFormat="1" applyFont="1" applyFill="1" applyBorder="1" applyAlignment="1">
      <alignment horizontal="left" vertical="center" indent="1"/>
    </xf>
    <xf numFmtId="170" fontId="12" fillId="0" borderId="0" xfId="0" applyNumberFormat="1" applyFont="1" applyFill="1" applyBorder="1"/>
    <xf numFmtId="170" fontId="1" fillId="0" borderId="20" xfId="0" applyNumberFormat="1" applyFont="1" applyFill="1" applyBorder="1" applyAlignment="1">
      <alignment horizontal="left" vertical="center" indent="1"/>
    </xf>
    <xf numFmtId="170" fontId="1" fillId="0" borderId="0" xfId="0" applyNumberFormat="1" applyFont="1" applyFill="1" applyBorder="1" applyAlignment="1">
      <alignment horizontal="left" vertical="center"/>
    </xf>
    <xf numFmtId="170" fontId="1" fillId="0" borderId="0" xfId="0" applyNumberFormat="1" applyFont="1" applyFill="1" applyBorder="1" applyAlignment="1">
      <alignment horizontal="left" vertical="center" indent="1"/>
    </xf>
    <xf numFmtId="170" fontId="1" fillId="0" borderId="0" xfId="0" applyNumberFormat="1" applyFont="1" applyFill="1" applyBorder="1" applyAlignment="1">
      <alignment horizontal="left"/>
    </xf>
    <xf numFmtId="170" fontId="12" fillId="0" borderId="0" xfId="0" applyNumberFormat="1" applyFont="1" applyFill="1" applyAlignment="1">
      <alignment horizontal="left"/>
    </xf>
    <xf numFmtId="170" fontId="1" fillId="0" borderId="0" xfId="0" applyNumberFormat="1" applyFont="1" applyFill="1" applyAlignment="1">
      <alignment horizontal="left"/>
    </xf>
    <xf numFmtId="170" fontId="1" fillId="0" borderId="12" xfId="0" applyNumberFormat="1" applyFont="1" applyFill="1" applyBorder="1" applyAlignment="1">
      <alignment horizontal="left" vertical="center"/>
    </xf>
    <xf numFmtId="170" fontId="1" fillId="0" borderId="22" xfId="0" applyNumberFormat="1" applyFont="1" applyFill="1" applyBorder="1" applyAlignment="1">
      <alignment horizontal="left" vertical="center" indent="1"/>
    </xf>
    <xf numFmtId="170" fontId="1" fillId="0" borderId="23" xfId="0" applyNumberFormat="1" applyFont="1" applyFill="1" applyBorder="1" applyAlignment="1">
      <alignment horizontal="left" vertical="center" indent="1"/>
    </xf>
    <xf numFmtId="164" fontId="1" fillId="0" borderId="0" xfId="0" applyNumberFormat="1" applyFont="1" applyFill="1" applyBorder="1" applyAlignment="1">
      <alignment horizontal="left" vertical="center"/>
    </xf>
    <xf numFmtId="10" fontId="1" fillId="0" borderId="23" xfId="0" applyNumberFormat="1" applyFont="1" applyFill="1" applyBorder="1" applyAlignment="1">
      <alignment horizontal="left" vertical="center" indent="1"/>
    </xf>
    <xf numFmtId="10" fontId="1" fillId="0" borderId="0" xfId="0" applyNumberFormat="1" applyFont="1" applyFill="1" applyBorder="1" applyAlignment="1">
      <alignment horizontal="center"/>
    </xf>
    <xf numFmtId="2" fontId="1" fillId="0" borderId="0" xfId="0" applyNumberFormat="1" applyFont="1" applyFill="1" applyBorder="1" applyAlignment="1">
      <alignment horizontal="center"/>
    </xf>
    <xf numFmtId="166" fontId="1" fillId="0" borderId="0" xfId="0" applyNumberFormat="1" applyFont="1" applyFill="1" applyBorder="1" applyAlignment="1">
      <alignment horizontal="center"/>
    </xf>
    <xf numFmtId="165" fontId="1" fillId="0" borderId="0" xfId="0" applyNumberFormat="1" applyFont="1" applyFill="1" applyBorder="1" applyAlignment="1">
      <alignment horizontal="center"/>
    </xf>
    <xf numFmtId="10" fontId="7" fillId="0" borderId="27" xfId="0" applyNumberFormat="1" applyFont="1" applyFill="1" applyBorder="1" applyAlignment="1">
      <alignment horizontal="center"/>
    </xf>
    <xf numFmtId="2" fontId="7" fillId="0" borderId="27" xfId="0" applyNumberFormat="1" applyFont="1" applyFill="1" applyBorder="1" applyAlignment="1">
      <alignment horizontal="center"/>
    </xf>
    <xf numFmtId="166" fontId="7" fillId="0" borderId="27" xfId="0" applyNumberFormat="1" applyFont="1" applyFill="1" applyBorder="1" applyAlignment="1">
      <alignment horizontal="center"/>
    </xf>
    <xf numFmtId="165" fontId="7" fillId="0" borderId="27" xfId="0" applyNumberFormat="1" applyFont="1" applyFill="1" applyBorder="1" applyAlignment="1">
      <alignment horizontal="center"/>
    </xf>
    <xf numFmtId="10" fontId="7" fillId="0" borderId="32" xfId="0" applyNumberFormat="1" applyFont="1" applyFill="1" applyBorder="1" applyAlignment="1">
      <alignment horizontal="center"/>
    </xf>
    <xf numFmtId="166" fontId="7" fillId="0" borderId="0" xfId="0" applyNumberFormat="1" applyFont="1" applyFill="1" applyBorder="1" applyAlignment="1">
      <alignment horizontal="center"/>
    </xf>
    <xf numFmtId="10" fontId="7" fillId="0" borderId="26" xfId="0" applyNumberFormat="1" applyFont="1" applyFill="1" applyBorder="1" applyAlignment="1">
      <alignment horizontal="center"/>
    </xf>
    <xf numFmtId="2" fontId="7" fillId="0" borderId="26" xfId="0" applyNumberFormat="1" applyFont="1" applyFill="1" applyBorder="1" applyAlignment="1">
      <alignment horizontal="center"/>
    </xf>
    <xf numFmtId="166" fontId="7" fillId="0" borderId="26" xfId="0" applyNumberFormat="1" applyFont="1" applyFill="1" applyBorder="1" applyAlignment="1">
      <alignment horizontal="center"/>
    </xf>
    <xf numFmtId="165" fontId="7" fillId="0" borderId="26" xfId="0" applyNumberFormat="1" applyFont="1" applyFill="1" applyBorder="1" applyAlignment="1">
      <alignment horizontal="center"/>
    </xf>
    <xf numFmtId="10" fontId="7" fillId="0" borderId="33" xfId="0" applyNumberFormat="1" applyFont="1" applyFill="1" applyBorder="1" applyAlignment="1">
      <alignment horizontal="center"/>
    </xf>
    <xf numFmtId="0" fontId="0" fillId="0" borderId="1" xfId="0" applyFill="1" applyBorder="1"/>
    <xf numFmtId="0" fontId="0" fillId="0" borderId="31" xfId="0" applyFill="1" applyBorder="1"/>
    <xf numFmtId="0" fontId="8" fillId="0" borderId="0" xfId="0" applyFont="1" applyFill="1"/>
    <xf numFmtId="164" fontId="1" fillId="0" borderId="0" xfId="0" applyNumberFormat="1" applyFont="1" applyFill="1" applyBorder="1" applyAlignment="1">
      <alignment horizontal="right" vertical="center"/>
    </xf>
    <xf numFmtId="1" fontId="4" fillId="9" borderId="2" xfId="0" applyNumberFormat="1" applyFont="1" applyFill="1" applyBorder="1" applyAlignment="1">
      <alignment horizontal="center" vertical="center"/>
    </xf>
    <xf numFmtId="0" fontId="0" fillId="2" borderId="0" xfId="0" applyFill="1" applyBorder="1" applyAlignment="1">
      <alignment vertical="center"/>
    </xf>
    <xf numFmtId="0" fontId="24" fillId="2" borderId="45" xfId="1" applyFont="1" applyFill="1" applyBorder="1" applyAlignment="1" applyProtection="1">
      <alignment horizontal="center" vertical="center"/>
    </xf>
    <xf numFmtId="0" fontId="31" fillId="2" borderId="0" xfId="1" applyFont="1" applyFill="1" applyBorder="1" applyAlignment="1" applyProtection="1">
      <alignment horizontal="center" vertical="center"/>
    </xf>
    <xf numFmtId="166" fontId="39" fillId="2" borderId="0" xfId="0" applyNumberFormat="1" applyFont="1" applyFill="1" applyBorder="1" applyAlignment="1">
      <alignment horizontal="center" vertical="center"/>
    </xf>
    <xf numFmtId="166" fontId="33" fillId="2" borderId="0" xfId="0" applyNumberFormat="1" applyFont="1" applyFill="1" applyBorder="1" applyAlignment="1">
      <alignment horizontal="left" vertical="justify" indent="1"/>
    </xf>
    <xf numFmtId="2" fontId="4" fillId="2" borderId="3" xfId="0" applyNumberFormat="1" applyFont="1" applyFill="1" applyBorder="1" applyAlignment="1">
      <alignment horizontal="center"/>
    </xf>
    <xf numFmtId="0" fontId="19" fillId="2" borderId="0" xfId="0" applyFont="1" applyFill="1" applyBorder="1"/>
    <xf numFmtId="2" fontId="20" fillId="2" borderId="3" xfId="0" applyNumberFormat="1" applyFont="1" applyFill="1" applyBorder="1" applyAlignment="1">
      <alignment horizontal="center"/>
    </xf>
    <xf numFmtId="0" fontId="12" fillId="2" borderId="0" xfId="0" applyFont="1" applyFill="1" applyBorder="1"/>
    <xf numFmtId="2" fontId="4" fillId="2" borderId="3" xfId="0" applyNumberFormat="1" applyFont="1" applyFill="1" applyBorder="1" applyAlignment="1">
      <alignment horizontal="center" vertical="center"/>
    </xf>
    <xf numFmtId="0" fontId="1" fillId="2" borderId="0" xfId="0" applyFont="1" applyFill="1" applyBorder="1" applyAlignment="1">
      <alignment horizontal="center" vertical="justify"/>
    </xf>
    <xf numFmtId="10" fontId="4" fillId="2" borderId="1" xfId="0" applyNumberFormat="1" applyFont="1" applyFill="1" applyBorder="1" applyAlignment="1">
      <alignment horizontal="center" vertical="center"/>
    </xf>
    <xf numFmtId="165" fontId="7" fillId="2" borderId="0" xfId="0" applyNumberFormat="1" applyFont="1" applyFill="1" applyBorder="1" applyAlignment="1">
      <alignment horizontal="center"/>
    </xf>
    <xf numFmtId="2" fontId="4" fillId="2" borderId="0" xfId="0" applyNumberFormat="1" applyFont="1" applyFill="1" applyAlignment="1">
      <alignment horizontal="center" vertical="center"/>
    </xf>
    <xf numFmtId="38" fontId="18" fillId="2" borderId="2" xfId="0" applyNumberFormat="1" applyFont="1" applyFill="1" applyBorder="1" applyAlignment="1">
      <alignment horizontal="center"/>
    </xf>
    <xf numFmtId="8" fontId="18" fillId="2" borderId="2" xfId="0" applyNumberFormat="1" applyFont="1" applyFill="1" applyBorder="1" applyAlignment="1">
      <alignment horizontal="center"/>
    </xf>
    <xf numFmtId="38" fontId="18" fillId="2" borderId="1" xfId="0" applyNumberFormat="1" applyFont="1" applyFill="1" applyBorder="1" applyAlignment="1">
      <alignment horizontal="center"/>
    </xf>
    <xf numFmtId="8" fontId="18" fillId="2" borderId="9" xfId="0" applyNumberFormat="1" applyFont="1" applyFill="1" applyBorder="1" applyAlignment="1">
      <alignment horizontal="center"/>
    </xf>
    <xf numFmtId="172" fontId="18" fillId="2" borderId="2" xfId="0" applyNumberFormat="1" applyFont="1" applyFill="1" applyBorder="1" applyAlignment="1">
      <alignment horizontal="center"/>
    </xf>
    <xf numFmtId="171" fontId="18" fillId="2" borderId="13" xfId="0" applyNumberFormat="1" applyFont="1" applyFill="1" applyBorder="1" applyAlignment="1">
      <alignment horizontal="center"/>
    </xf>
    <xf numFmtId="171" fontId="14" fillId="2" borderId="13" xfId="0" applyNumberFormat="1" applyFont="1" applyFill="1" applyBorder="1" applyAlignment="1">
      <alignment horizontal="center"/>
    </xf>
    <xf numFmtId="172" fontId="14" fillId="2" borderId="2" xfId="0" applyNumberFormat="1" applyFont="1" applyFill="1" applyBorder="1" applyAlignment="1">
      <alignment horizontal="center"/>
    </xf>
    <xf numFmtId="38" fontId="14" fillId="2" borderId="2" xfId="0" applyNumberFormat="1" applyFont="1" applyFill="1" applyBorder="1" applyAlignment="1">
      <alignment horizontal="center"/>
    </xf>
    <xf numFmtId="8" fontId="14" fillId="2" borderId="9" xfId="0" applyNumberFormat="1" applyFont="1" applyFill="1" applyBorder="1" applyAlignment="1">
      <alignment horizontal="center"/>
    </xf>
    <xf numFmtId="0" fontId="6" fillId="2" borderId="0" xfId="0" applyFont="1" applyFill="1" applyBorder="1" applyAlignment="1">
      <alignment horizontal="center"/>
    </xf>
    <xf numFmtId="165" fontId="10" fillId="2" borderId="0" xfId="0" applyNumberFormat="1" applyFont="1" applyFill="1" applyBorder="1" applyAlignment="1">
      <alignment horizontal="center"/>
    </xf>
    <xf numFmtId="0" fontId="7" fillId="2" borderId="8" xfId="0" applyFont="1" applyFill="1" applyBorder="1" applyAlignment="1">
      <alignment horizontal="left" vertical="center" indent="1"/>
    </xf>
    <xf numFmtId="164" fontId="13" fillId="2" borderId="1" xfId="0" applyNumberFormat="1" applyFont="1" applyFill="1" applyBorder="1" applyAlignment="1">
      <alignment horizontal="left" vertical="center" indent="2"/>
    </xf>
    <xf numFmtId="165" fontId="7" fillId="2" borderId="1" xfId="0" applyNumberFormat="1" applyFont="1" applyFill="1" applyBorder="1" applyAlignment="1">
      <alignment horizontal="center"/>
    </xf>
    <xf numFmtId="0" fontId="7" fillId="2" borderId="3" xfId="0" applyFont="1" applyFill="1" applyBorder="1" applyAlignment="1">
      <alignment horizontal="left" vertical="center" indent="1"/>
    </xf>
    <xf numFmtId="164" fontId="13" fillId="2" borderId="2" xfId="0" applyNumberFormat="1" applyFont="1" applyFill="1" applyBorder="1" applyAlignment="1">
      <alignment horizontal="left" vertical="center" indent="2"/>
    </xf>
    <xf numFmtId="165" fontId="7" fillId="2" borderId="2" xfId="0" applyNumberFormat="1" applyFont="1" applyFill="1" applyBorder="1" applyAlignment="1">
      <alignment horizontal="center"/>
    </xf>
    <xf numFmtId="1" fontId="0" fillId="2" borderId="0" xfId="0" applyNumberFormat="1" applyFill="1"/>
    <xf numFmtId="172" fontId="18" fillId="2" borderId="2" xfId="0" applyNumberFormat="1" applyFont="1" applyFill="1" applyBorder="1" applyAlignment="1">
      <alignment horizontal="center" vertical="center"/>
    </xf>
    <xf numFmtId="8" fontId="18" fillId="2" borderId="4" xfId="0" applyNumberFormat="1" applyFont="1" applyFill="1" applyBorder="1" applyAlignment="1">
      <alignment horizontal="center"/>
    </xf>
    <xf numFmtId="171" fontId="18" fillId="2" borderId="3" xfId="0" applyNumberFormat="1" applyFont="1" applyFill="1" applyBorder="1" applyAlignment="1">
      <alignment horizontal="center"/>
    </xf>
    <xf numFmtId="0" fontId="22" fillId="2" borderId="0" xfId="0" applyFont="1" applyFill="1"/>
    <xf numFmtId="10" fontId="1" fillId="2" borderId="23" xfId="0" applyNumberFormat="1" applyFont="1" applyFill="1" applyBorder="1" applyAlignment="1">
      <alignment horizontal="left" vertical="center" indent="1"/>
    </xf>
    <xf numFmtId="0" fontId="12" fillId="2" borderId="13" xfId="0" applyFont="1" applyFill="1" applyBorder="1"/>
    <xf numFmtId="0" fontId="12" fillId="2" borderId="2" xfId="0" applyFont="1" applyFill="1" applyBorder="1"/>
    <xf numFmtId="10" fontId="1" fillId="2" borderId="24" xfId="0" applyNumberFormat="1" applyFont="1" applyFill="1" applyBorder="1" applyAlignment="1">
      <alignment horizontal="left" vertical="center" indent="1"/>
    </xf>
    <xf numFmtId="0" fontId="12" fillId="2" borderId="4" xfId="0" applyFont="1" applyFill="1" applyBorder="1"/>
    <xf numFmtId="0" fontId="0" fillId="2" borderId="13" xfId="0" applyFill="1" applyBorder="1"/>
    <xf numFmtId="0" fontId="0" fillId="2" borderId="2" xfId="0" applyFill="1" applyBorder="1"/>
    <xf numFmtId="0" fontId="0" fillId="2" borderId="4" xfId="0" applyFill="1" applyBorder="1"/>
    <xf numFmtId="0" fontId="0" fillId="2" borderId="16" xfId="0" applyFill="1" applyBorder="1"/>
    <xf numFmtId="0" fontId="0" fillId="2" borderId="25" xfId="0" applyFill="1" applyBorder="1"/>
    <xf numFmtId="0" fontId="0" fillId="2" borderId="10" xfId="0" applyFill="1" applyBorder="1"/>
    <xf numFmtId="0" fontId="38" fillId="2" borderId="0" xfId="0" applyFont="1" applyFill="1"/>
    <xf numFmtId="0" fontId="0" fillId="2" borderId="0" xfId="0" applyFill="1" applyBorder="1" applyAlignment="1">
      <alignment horizontal="left"/>
    </xf>
    <xf numFmtId="7" fontId="12" fillId="2" borderId="0" xfId="0" applyNumberFormat="1" applyFont="1" applyFill="1" applyBorder="1"/>
    <xf numFmtId="8" fontId="0" fillId="2" borderId="0" xfId="0" applyNumberFormat="1" applyFill="1" applyBorder="1"/>
    <xf numFmtId="0" fontId="0" fillId="2" borderId="62" xfId="0" applyFill="1" applyBorder="1"/>
    <xf numFmtId="0" fontId="14" fillId="10" borderId="64" xfId="0" applyFont="1" applyFill="1" applyBorder="1" applyAlignment="1">
      <alignment vertical="justify"/>
    </xf>
    <xf numFmtId="165" fontId="15" fillId="10" borderId="65" xfId="0" applyNumberFormat="1" applyFont="1" applyFill="1" applyBorder="1" applyAlignment="1">
      <alignment horizontal="left" vertical="center" indent="1"/>
    </xf>
    <xf numFmtId="0" fontId="21" fillId="2" borderId="0" xfId="0" applyFont="1" applyFill="1" applyBorder="1" applyAlignment="1">
      <alignment vertical="center"/>
    </xf>
    <xf numFmtId="165" fontId="15" fillId="2" borderId="0" xfId="0" applyNumberFormat="1" applyFont="1" applyFill="1" applyBorder="1" applyAlignment="1">
      <alignment horizontal="left" vertical="center" indent="1"/>
    </xf>
    <xf numFmtId="0" fontId="14" fillId="2" borderId="0" xfId="0" applyFont="1" applyFill="1" applyBorder="1" applyAlignment="1">
      <alignment vertical="center"/>
    </xf>
    <xf numFmtId="168" fontId="15" fillId="2" borderId="0" xfId="0" applyNumberFormat="1" applyFont="1" applyFill="1" applyBorder="1" applyAlignment="1">
      <alignment horizontal="left" vertical="center" indent="1"/>
    </xf>
    <xf numFmtId="164" fontId="39" fillId="2" borderId="29" xfId="0" applyNumberFormat="1" applyFont="1" applyFill="1" applyBorder="1" applyAlignment="1">
      <alignment horizontal="center" vertical="justify"/>
    </xf>
    <xf numFmtId="0" fontId="34" fillId="2" borderId="29" xfId="1" applyFont="1" applyFill="1" applyBorder="1" applyAlignment="1" applyProtection="1">
      <alignment horizontal="left" vertical="justify"/>
    </xf>
    <xf numFmtId="164" fontId="37" fillId="14" borderId="29" xfId="0" applyNumberFormat="1" applyFont="1" applyFill="1" applyBorder="1" applyAlignment="1">
      <alignment horizontal="center" vertical="center"/>
    </xf>
    <xf numFmtId="166" fontId="37" fillId="14" borderId="29" xfId="0" applyNumberFormat="1" applyFont="1" applyFill="1" applyBorder="1" applyAlignment="1">
      <alignment horizontal="center" vertical="center"/>
    </xf>
    <xf numFmtId="6" fontId="37" fillId="10" borderId="29" xfId="0" applyNumberFormat="1" applyFont="1" applyFill="1" applyBorder="1" applyAlignment="1">
      <alignment horizontal="center" vertical="center"/>
    </xf>
    <xf numFmtId="0" fontId="24" fillId="2" borderId="63" xfId="1" applyFont="1" applyFill="1" applyBorder="1" applyAlignment="1" applyProtection="1">
      <alignment horizontal="center" vertical="center"/>
    </xf>
    <xf numFmtId="0" fontId="31" fillId="2" borderId="67" xfId="1" applyFont="1" applyFill="1" applyBorder="1" applyAlignment="1" applyProtection="1">
      <alignment horizontal="center" vertical="center"/>
    </xf>
    <xf numFmtId="0" fontId="0" fillId="2" borderId="67" xfId="0" applyFill="1" applyBorder="1"/>
    <xf numFmtId="166" fontId="33" fillId="2" borderId="67" xfId="0" applyNumberFormat="1" applyFont="1" applyFill="1" applyBorder="1" applyAlignment="1">
      <alignment horizontal="left" vertical="justify" indent="1"/>
    </xf>
    <xf numFmtId="7" fontId="12" fillId="2" borderId="67" xfId="0" applyNumberFormat="1" applyFont="1" applyFill="1" applyBorder="1"/>
    <xf numFmtId="0" fontId="6" fillId="2" borderId="67" xfId="0" applyFont="1" applyFill="1" applyBorder="1"/>
    <xf numFmtId="0" fontId="34" fillId="2" borderId="66" xfId="1" applyFont="1" applyFill="1" applyBorder="1" applyAlignment="1" applyProtection="1">
      <alignment vertical="justify"/>
    </xf>
    <xf numFmtId="0" fontId="34" fillId="2" borderId="44" xfId="1" applyFont="1" applyFill="1" applyBorder="1" applyAlignment="1" applyProtection="1">
      <alignment vertical="justify"/>
    </xf>
    <xf numFmtId="0" fontId="34" fillId="2" borderId="44" xfId="1" applyFont="1" applyFill="1" applyBorder="1" applyAlignment="1" applyProtection="1">
      <alignment horizontal="left" vertical="center" indent="1"/>
    </xf>
    <xf numFmtId="2" fontId="34" fillId="2" borderId="44" xfId="1" applyNumberFormat="1" applyFont="1" applyFill="1" applyBorder="1" applyAlignment="1" applyProtection="1">
      <alignment horizontal="left" vertical="justify" indent="1"/>
    </xf>
    <xf numFmtId="0" fontId="34" fillId="2" borderId="44" xfId="1" applyFont="1" applyFill="1" applyBorder="1" applyAlignment="1" applyProtection="1">
      <alignment horizontal="left" vertical="justify" indent="1"/>
    </xf>
    <xf numFmtId="40" fontId="35" fillId="2" borderId="44" xfId="0" applyNumberFormat="1" applyFont="1" applyFill="1" applyBorder="1" applyAlignment="1">
      <alignment horizontal="left" vertical="center" indent="1"/>
    </xf>
    <xf numFmtId="0" fontId="31" fillId="2" borderId="44" xfId="1" applyFont="1" applyFill="1" applyBorder="1" applyAlignment="1" applyProtection="1">
      <alignment horizontal="left" vertical="center" indent="1"/>
    </xf>
    <xf numFmtId="0" fontId="0" fillId="2" borderId="68" xfId="0" applyFill="1" applyBorder="1"/>
    <xf numFmtId="0" fontId="0" fillId="2" borderId="69" xfId="0" applyFill="1" applyBorder="1"/>
    <xf numFmtId="0" fontId="21" fillId="2" borderId="69" xfId="0" applyFont="1" applyFill="1" applyBorder="1" applyAlignment="1">
      <alignment vertical="center"/>
    </xf>
    <xf numFmtId="165" fontId="16" fillId="2" borderId="69" xfId="0" applyNumberFormat="1" applyFont="1" applyFill="1" applyBorder="1" applyAlignment="1">
      <alignment horizontal="left" vertical="center" indent="1"/>
    </xf>
    <xf numFmtId="0" fontId="12" fillId="2" borderId="69" xfId="0" applyFont="1" applyFill="1" applyBorder="1"/>
    <xf numFmtId="0" fontId="6" fillId="2" borderId="69" xfId="0" applyFont="1" applyFill="1" applyBorder="1"/>
    <xf numFmtId="0" fontId="0" fillId="2" borderId="70" xfId="0" applyFill="1" applyBorder="1"/>
    <xf numFmtId="0" fontId="34" fillId="2" borderId="29" xfId="1" applyFont="1" applyFill="1" applyBorder="1" applyAlignment="1" applyProtection="1">
      <alignment horizontal="left" vertical="center"/>
    </xf>
    <xf numFmtId="0" fontId="40" fillId="2" borderId="29" xfId="0" applyFont="1" applyFill="1" applyBorder="1" applyAlignment="1">
      <alignment vertical="justify"/>
    </xf>
    <xf numFmtId="0" fontId="40" fillId="2" borderId="29" xfId="0" applyFont="1" applyFill="1" applyBorder="1" applyAlignment="1">
      <alignment horizontal="center" vertical="center"/>
    </xf>
    <xf numFmtId="164" fontId="40" fillId="2" borderId="29" xfId="0" applyNumberFormat="1" applyFont="1" applyFill="1" applyBorder="1" applyAlignment="1">
      <alignment horizontal="center" vertical="justify"/>
    </xf>
    <xf numFmtId="0" fontId="34" fillId="2" borderId="0" xfId="1" applyFont="1" applyFill="1" applyAlignment="1" applyProtection="1">
      <alignment vertical="justify"/>
    </xf>
    <xf numFmtId="0" fontId="12" fillId="0" borderId="0" xfId="0" applyFont="1" applyFill="1" applyBorder="1" applyAlignment="1">
      <alignment horizontal="left"/>
    </xf>
    <xf numFmtId="165" fontId="12" fillId="0" borderId="0" xfId="0" applyNumberFormat="1" applyFont="1" applyFill="1" applyBorder="1" applyAlignment="1">
      <alignment horizontal="left"/>
    </xf>
    <xf numFmtId="168" fontId="4" fillId="14" borderId="2" xfId="0" applyNumberFormat="1" applyFont="1" applyFill="1" applyBorder="1" applyAlignment="1">
      <alignment horizontal="left" vertical="center" indent="1"/>
    </xf>
    <xf numFmtId="165" fontId="4" fillId="14" borderId="2" xfId="0" applyNumberFormat="1" applyFont="1" applyFill="1" applyBorder="1" applyAlignment="1">
      <alignment horizontal="left" vertical="center" indent="1"/>
    </xf>
    <xf numFmtId="3" fontId="25" fillId="14" borderId="9" xfId="0" applyNumberFormat="1" applyFont="1" applyFill="1" applyBorder="1" applyAlignment="1">
      <alignment horizontal="left" vertical="center" indent="1"/>
    </xf>
    <xf numFmtId="165" fontId="25" fillId="9" borderId="9" xfId="0" applyNumberFormat="1" applyFont="1" applyFill="1" applyBorder="1" applyAlignment="1">
      <alignment horizontal="left" vertical="center" indent="1"/>
    </xf>
    <xf numFmtId="1" fontId="4" fillId="13" borderId="10" xfId="0" applyNumberFormat="1" applyFont="1" applyFill="1" applyBorder="1" applyAlignment="1">
      <alignment horizontal="left" vertical="center" indent="1"/>
    </xf>
    <xf numFmtId="168" fontId="25" fillId="9" borderId="9" xfId="0" applyNumberFormat="1" applyFont="1" applyFill="1" applyBorder="1" applyAlignment="1">
      <alignment horizontal="left" vertical="center" indent="1"/>
    </xf>
    <xf numFmtId="0" fontId="4" fillId="0" borderId="46" xfId="0" applyFont="1" applyFill="1" applyBorder="1" applyAlignment="1">
      <alignment vertical="center"/>
    </xf>
    <xf numFmtId="0" fontId="34" fillId="2" borderId="71" xfId="1" applyFont="1" applyFill="1" applyBorder="1" applyAlignment="1" applyProtection="1">
      <alignment horizontal="left" vertical="justify"/>
    </xf>
    <xf numFmtId="0" fontId="34" fillId="2" borderId="71" xfId="1" applyFont="1" applyFill="1" applyBorder="1" applyAlignment="1" applyProtection="1">
      <alignment vertical="justify"/>
    </xf>
    <xf numFmtId="0" fontId="34" fillId="2" borderId="71" xfId="1" applyFont="1" applyFill="1" applyBorder="1" applyAlignment="1" applyProtection="1">
      <alignment vertical="center"/>
    </xf>
  </cellXfs>
  <cellStyles count="2">
    <cellStyle name="Hyperlink" xfId="1" builtinId="8"/>
    <cellStyle name="Normal" xfId="0" builtinId="0"/>
  </cellStyles>
  <dxfs count="0"/>
  <tableStyles count="0" defaultTableStyle="TableStyleMedium9" defaultPivotStyle="PivotStyleLight16"/>
  <colors>
    <mruColors>
      <color rgb="FFFFFFAF"/>
      <color rgb="FFB0FBA3"/>
      <color rgb="FFA8D6F6"/>
      <color rgb="FF00B050"/>
      <color rgb="FF00FF00"/>
      <color rgb="FF66FFCC"/>
      <color rgb="FF94CDF4"/>
      <color rgb="FFD1FF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petergeorgeadvisor.files.wordpress.com/2013/01/screenshot_157.png" TargetMode="External"/><Relationship Id="rId2" Type="http://schemas.openxmlformats.org/officeDocument/2006/relationships/image" Target="../media/image1.png"/><Relationship Id="rId1" Type="http://schemas.openxmlformats.org/officeDocument/2006/relationships/hyperlink" Target="https://petergeorgeadvisor.files.wordpress.com/2013/01/screenshot_155.pn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28575</xdr:colOff>
      <xdr:row>67</xdr:row>
      <xdr:rowOff>0</xdr:rowOff>
    </xdr:from>
    <xdr:to>
      <xdr:col>7</xdr:col>
      <xdr:colOff>1152525</xdr:colOff>
      <xdr:row>98</xdr:row>
      <xdr:rowOff>95250</xdr:rowOff>
    </xdr:to>
    <xdr:sp macro="" textlink="">
      <xdr:nvSpPr>
        <xdr:cNvPr id="2" name="TextBox 1"/>
        <xdr:cNvSpPr txBox="1"/>
      </xdr:nvSpPr>
      <xdr:spPr>
        <a:xfrm>
          <a:off x="28575" y="16773525"/>
          <a:ext cx="9544050" cy="5686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200" b="1">
              <a:solidFill>
                <a:schemeClr val="dk1"/>
              </a:solidFill>
              <a:latin typeface="+mn-lt"/>
              <a:ea typeface="+mn-ea"/>
              <a:cs typeface="+mn-cs"/>
            </a:rPr>
            <a:t>Risk Disclosure</a:t>
          </a:r>
          <a:endParaRPr lang="en-US" sz="1200">
            <a:solidFill>
              <a:schemeClr val="dk1"/>
            </a:solidFill>
            <a:latin typeface="+mn-lt"/>
            <a:ea typeface="+mn-ea"/>
            <a:cs typeface="+mn-cs"/>
          </a:endParaRPr>
        </a:p>
        <a:p>
          <a:r>
            <a:rPr lang="en-US" sz="1000">
              <a:solidFill>
                <a:schemeClr val="dk1"/>
              </a:solidFill>
              <a:latin typeface="+mn-lt"/>
              <a:ea typeface="+mn-ea"/>
              <a:cs typeface="+mn-cs"/>
            </a:rPr>
            <a:t> </a:t>
          </a:r>
        </a:p>
        <a:p>
          <a:r>
            <a:rPr lang="en-US" sz="1100" b="1">
              <a:solidFill>
                <a:schemeClr val="dk1"/>
              </a:solidFill>
              <a:latin typeface="+mn-lt"/>
              <a:ea typeface="+mn-ea"/>
              <a:cs typeface="+mn-cs"/>
            </a:rPr>
            <a:t>PAST RESULTS ARE NOT NECESSARILY INDICATIVE OF FUTURE RESULTS. </a:t>
          </a:r>
        </a:p>
        <a:p>
          <a:r>
            <a:rPr lang="en-US" sz="1100" b="1">
              <a:solidFill>
                <a:schemeClr val="dk1"/>
              </a:solidFill>
              <a:latin typeface="+mn-lt"/>
              <a:ea typeface="+mn-ea"/>
              <a:cs typeface="+mn-cs"/>
            </a:rPr>
            <a:t> </a:t>
          </a:r>
        </a:p>
        <a:p>
          <a:r>
            <a:rPr lang="en-US" sz="1100" b="1">
              <a:solidFill>
                <a:schemeClr val="dk1"/>
              </a:solidFill>
              <a:latin typeface="+mn-lt"/>
              <a:ea typeface="+mn-ea"/>
              <a:cs typeface="+mn-cs"/>
            </a:rPr>
            <a:t>EXAMPLES OF HISTORIC PRICE MOVES OR EXTREME MARKET CONDITIONS ARE NOT MEANT TO IMPLY THAT SUCH MOVES OR CONDITIONS ARE COMMON OCCURRENCES OR ARE LIKELY TO OCCUR. </a:t>
          </a:r>
        </a:p>
        <a:p>
          <a:r>
            <a:rPr lang="en-US" sz="1100" b="1">
              <a:solidFill>
                <a:schemeClr val="dk1"/>
              </a:solidFill>
              <a:latin typeface="+mn-lt"/>
              <a:ea typeface="+mn-ea"/>
              <a:cs typeface="+mn-cs"/>
            </a:rPr>
            <a:t> </a:t>
          </a:r>
        </a:p>
        <a:p>
          <a:r>
            <a:rPr lang="en-US" sz="1100" b="1">
              <a:solidFill>
                <a:schemeClr val="dk1"/>
              </a:solidFill>
              <a:latin typeface="+mn-lt"/>
              <a:ea typeface="+mn-ea"/>
              <a:cs typeface="+mn-cs"/>
            </a:rPr>
            <a:t>HYPOTHETICAL PERFORMANCE RESULTS HAVE MANY INHERENT LIMITATIONS, SOME OF WHICH ARE DESCRIBED BELOW.  NO REPRESNTATION IS BEING MADE THAT ANY ACCOUNT WILL OR IS LIKELY TO ACHIEVE PROFITS OR LOSSES SIMILAR TO THOSE SHOWN.  IN FACT, THERE ARE FREQUENTLY SHARP DIFFERENCES BETWEEN HYPOTHETICAL PERFORMANCE RESULST AND THE ACTUAL RESUTLS SUBSEQUENTLY ACHIEVED BY ANY PARTICULAR TRADING PROGRAM. ONE OF THE LIMIATIONS OF HYPOTHETICAL PERFORMANCE RESULTS IS THAT THEY ARE GENERALLY PREPARED WITH THE BENEFIT OF HINDSIGHT.  IN ADDITION, HYPOTHETICAL TRADING DOES NOT INVOLVE FINANCIAL RISK, AND NO HYPOTHETICAL TRADING RECORD CAN COMPLETELY ACCOUNT FOR THE IMPACT OF FINANCIAL RISK IN ACTUAL TRADING.  FOR EXAMPLE, THE ABILITY TO WITHSTAND LOSSES OR TO ADHERE TO A PARTICULAR TRADING PROGRAM IN SPITE OF TRADING LOSSES ARE MATERIAL POINTS WHICH CAN ALSO ADVERSELY AFFECT ACTUAL TRADING RESULTS.  THERE ARE NUMEROUS OTHER FACTORS RELATED TO THE MARKETS IN GENERAL OR TO THE IMPLEMENTATION OF ANY SPECIFIC TRADE PROGRAM WHICH CANNOT BE FULLY ACCOUNTED FOR IN THE PREPARATION OF THE HYPOTHETICAL PERFORMANCE RESULTS AND ALL OF WHICH CAN ADVERSELY AFFECT ACTUAL TRADING RESULTS. </a:t>
          </a:r>
        </a:p>
        <a:p>
          <a:r>
            <a:rPr lang="en-US" sz="1100" b="1">
              <a:solidFill>
                <a:schemeClr val="dk1"/>
              </a:solidFill>
              <a:latin typeface="+mn-lt"/>
              <a:ea typeface="+mn-ea"/>
              <a:cs typeface="+mn-cs"/>
            </a:rPr>
            <a:t> </a:t>
          </a:r>
        </a:p>
        <a:p>
          <a:r>
            <a:rPr lang="en-US" sz="1100" b="1">
              <a:solidFill>
                <a:schemeClr val="dk1"/>
              </a:solidFill>
              <a:latin typeface="+mn-lt"/>
              <a:ea typeface="+mn-ea"/>
              <a:cs typeface="+mn-cs"/>
            </a:rPr>
            <a:t>THE INFORMATION PROVIDED IN THIS REPORT CONTAINS RESEARCH, MARKET COMMENTARY AND TRADE RECCOMMENDATIONS.  YOU MAY BE SOLICITED FOR AN ACCOUNT BY ACCREDITED INVESTMENT MANAGEMENT OR ONE OF its REPRESENTATIVES OR EMPLOYEES.  IT SHOULD BE KNOWN THAT THE REPRESENTATIVES OF ACCREDITIED INVESTMENT MANAGEMENT MAY TRADE FUTURES AND OPTIONS FOR THEIR OWN ACCOUNTS OR THOSE OF OTHERS. DUE TO VARIOUS FACTORS (SUCH AS MARGIN REQUIREMENTS, RISK FACTORS, TRADING OBJECTIVES, TRADING INSTRUCTIONS, TRADING STRATEGIES, AND OTHER FACTORS) SUCH TRADING MAY ESULT IN THE LIQUIDATION OR INITIATION OF FUTURES OR OPTIONS POSITIONS THAT DIFFER FROM THE OPINIONS AND RECOMMENDATIONS FOUND IN THIS REPORT. </a:t>
          </a:r>
        </a:p>
        <a:p>
          <a:r>
            <a:rPr lang="en-US" sz="1100" b="1">
              <a:solidFill>
                <a:schemeClr val="dk1"/>
              </a:solidFill>
              <a:latin typeface="+mn-lt"/>
              <a:ea typeface="+mn-ea"/>
              <a:cs typeface="+mn-cs"/>
            </a:rPr>
            <a:t> </a:t>
          </a:r>
        </a:p>
        <a:p>
          <a:r>
            <a:rPr lang="en-US" sz="1100" b="1">
              <a:solidFill>
                <a:schemeClr val="dk1"/>
              </a:solidFill>
              <a:latin typeface="+mn-lt"/>
              <a:ea typeface="+mn-ea"/>
              <a:cs typeface="+mn-cs"/>
            </a:rPr>
            <a:t>PAST PERFORMANCE IS NOT NECESSARILY INDICATIVE OF FUTURE PERFORMANCE. THE RISK OF LOSS IN TRADING FUTURES CONTRACTS OR COMMODITY OPTIONS CAN BE SUBSTANTIAL, AND THEREFORE INVESTORS SHOULD UNDERSTAND THE RISKS INVOLVED IN TAKING LEVERAGED POSITIONS AND MUST ASSUME RESPONSIBILITY FOR THE RISKS ASSOCIATED WITH SUCH INVESTMENTS AND FOR THEIR RESULTS.</a:t>
          </a:r>
        </a:p>
        <a:p>
          <a:r>
            <a:rPr lang="en-US" sz="1100" b="1">
              <a:solidFill>
                <a:schemeClr val="dk1"/>
              </a:solidFill>
              <a:latin typeface="+mn-lt"/>
              <a:ea typeface="+mn-ea"/>
              <a:cs typeface="+mn-cs"/>
            </a:rPr>
            <a:t> </a:t>
          </a:r>
        </a:p>
        <a:p>
          <a:r>
            <a:rPr lang="en-US" sz="1100" b="1">
              <a:solidFill>
                <a:schemeClr val="dk1"/>
              </a:solidFill>
              <a:latin typeface="+mn-lt"/>
              <a:ea typeface="+mn-ea"/>
              <a:cs typeface="+mn-cs"/>
            </a:rPr>
            <a:t>YOU SHOULD CAREFULLY CONSIDER WHETHER SUCH TRADING IS SUITABLE FOR YOU IN LIGHT OF YOUR CIRCUMSTANCES AND FINANCIAL RESOURCES. YOU SHOULD READ THE “RISK DISCLOSURE” WEBPAGE ACCESSED AT THE TOP OF THE HOMEPAGE. ACCREDITIED INVESTMENT MANAGEMENT. IS NOT AFFILIATED WITH NOR DOES IT ENDORSE ANY TRADING SYSTEM, NEWSLETTER OR OTHER SIMILAR SERVICE. ACCREDITIED INVESTMENT MANAGEMENT DOES NOT GUARANTEE OR VERIFY ANY PERFORMANCE CLAIMS MADE BY SUCH SYSTEMS OR SERVICES.THIS MATERIAL IS CONVEYED AS A SOLICITATION FOR ENTERING INTO A FUTURES AND OPTIONS TRANSACTION. </a:t>
          </a:r>
          <a:endParaRPr lang="en-US" sz="1100" b="1"/>
        </a:p>
      </xdr:txBody>
    </xdr:sp>
    <xdr:clientData/>
  </xdr:twoCellAnchor>
  <xdr:twoCellAnchor editAs="oneCell">
    <xdr:from>
      <xdr:col>7</xdr:col>
      <xdr:colOff>28575</xdr:colOff>
      <xdr:row>1</xdr:row>
      <xdr:rowOff>19051</xdr:rowOff>
    </xdr:from>
    <xdr:to>
      <xdr:col>11</xdr:col>
      <xdr:colOff>1466850</xdr:colOff>
      <xdr:row>13</xdr:row>
      <xdr:rowOff>276226</xdr:rowOff>
    </xdr:to>
    <xdr:pic>
      <xdr:nvPicPr>
        <xdr:cNvPr id="6" name="Picture 5" descr="Screenshot_155.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8486775" y="409576"/>
          <a:ext cx="7343775" cy="4895850"/>
        </a:xfrm>
        <a:prstGeom prst="rect">
          <a:avLst/>
        </a:prstGeom>
      </xdr:spPr>
    </xdr:pic>
    <xdr:clientData/>
  </xdr:twoCellAnchor>
  <xdr:twoCellAnchor editAs="oneCell">
    <xdr:from>
      <xdr:col>1</xdr:col>
      <xdr:colOff>9524</xdr:colOff>
      <xdr:row>2</xdr:row>
      <xdr:rowOff>1</xdr:rowOff>
    </xdr:from>
    <xdr:to>
      <xdr:col>5</xdr:col>
      <xdr:colOff>1409699</xdr:colOff>
      <xdr:row>15</xdr:row>
      <xdr:rowOff>9525</xdr:rowOff>
    </xdr:to>
    <xdr:pic>
      <xdr:nvPicPr>
        <xdr:cNvPr id="7" name="Picture 6" descr="Screenshot_157.png">
          <a:hlinkClick xmlns:r="http://schemas.openxmlformats.org/officeDocument/2006/relationships" r:id="rId3"/>
        </xdr:cNvPr>
        <xdr:cNvPicPr>
          <a:picLocks noChangeAspect="1"/>
        </xdr:cNvPicPr>
      </xdr:nvPicPr>
      <xdr:blipFill>
        <a:blip xmlns:r="http://schemas.openxmlformats.org/officeDocument/2006/relationships" r:embed="rId4" cstate="print"/>
        <a:stretch>
          <a:fillRect/>
        </a:stretch>
      </xdr:blipFill>
      <xdr:spPr>
        <a:xfrm>
          <a:off x="142874" y="828676"/>
          <a:ext cx="7019925" cy="46481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research.stlouisfed.org/fred2/graph/?graph_id=223757&amp;updated=2880" TargetMode="External"/><Relationship Id="rId13" Type="http://schemas.openxmlformats.org/officeDocument/2006/relationships/hyperlink" Target="http://www.bloomberg.com/markets/rates-bonds/government-bonds/us/" TargetMode="External"/><Relationship Id="rId18" Type="http://schemas.openxmlformats.org/officeDocument/2006/relationships/hyperlink" Target="http://www.federalreserve.gov/monetarypolicy/fomccalendars.htm" TargetMode="External"/><Relationship Id="rId3" Type="http://schemas.openxmlformats.org/officeDocument/2006/relationships/hyperlink" Target="http://www.cmegroup.com/trading/interest-rates/fed-countdown.html?mkt_tok=3RkMMJWWfF9wsRoiua3NZKXonjHpfsX77OgqXae1lMI%2F0ER3fOvrPUfGjI4FSsprI%2BSLDwEYGJlv6SgFSbHMMahw27gEWBI%3D" TargetMode="External"/><Relationship Id="rId21" Type="http://schemas.openxmlformats.org/officeDocument/2006/relationships/printerSettings" Target="../printerSettings/printerSettings1.bin"/><Relationship Id="rId7" Type="http://schemas.openxmlformats.org/officeDocument/2006/relationships/hyperlink" Target="http://mail.sremail.net/wf/click?upn=60aUUzBFAZeRovHx3cSLinllE5WlLDAN-2Bs-2B500XzTWrWNiKWjL-2FhcVRs539-2BhvqGei1PEdwdxFf4sxRrHjHZHfUR2S6sxs6zi-2FTFZQykC-2FyQwSnZ7psaBm9boVYu8j1EPDt-2FeK2MYneQJRK2bODayO87LTYedkt9ult0ztUUfFkBH7bxWKDugz-2BtJ1jst9v92Cbur-2FWddupcygtfFikjdrdfOzSL3PavAIKaQfQA8vkPUOUPMxr70p5lA15hLUauKfk-2F5oLw68sUEldLsUI4SRzFb4dhGUM4Oa3lwYeKiiVkux6O45XJrCh2DqBqG1wV9cUWBqApsct2RBDBZ6QAzXN2rZcbwv971B0R7LJzj6QsmxEuS3-2BIl-2BrAtkpnukQN4wGjuQN0hgZ-2FCliKuZObX4n5jxgOKA8i5HD6sriH2ktKR9vTYJ-2BoIV9SqFXzz2Jw2MDiWYP24G0vy-2F7aL3R3kQEADgSCqzCCe6jJgJ-2FvjZsyDUQUGwthmHRmZNXss92pI3UTjiDzOUOifzkHguT776tXnF0tCfCMnZS4NKKHUkLJ-2FiYt91iy4iZkNaR-2BkJZHMgQlWk4yfl6QWjkkN4q9GL0vJc14xB62cmDomEjdj58-3D_UBVJnedYeahoKl-2Bkss3AnI-2FARUWiD-2FnUmW3p4zMDhbDyKFB4ZbHGjZ671O6pUvL2voi4H-2FFRxo0iTn72YWfMKL9LYMkYqrubBsSu50RPneZQmlRR2l9hJU3xAQbskvqZIbh2-2FElrQt4ujsgNBT9CT0aGm06Rm6QqW7-2BSx-2FotVXXU9iQEc14OreYHc-2FTpYvl45eA0hkyxESNsInZ55lrjVw-3D-3D" TargetMode="External"/><Relationship Id="rId12" Type="http://schemas.openxmlformats.org/officeDocument/2006/relationships/hyperlink" Target="http://www.cmegroup.com/education/videos.html" TargetMode="External"/><Relationship Id="rId17" Type="http://schemas.openxmlformats.org/officeDocument/2006/relationships/hyperlink" Target="http://www.cmegroup.com/education/simulation/" TargetMode="External"/><Relationship Id="rId2" Type="http://schemas.openxmlformats.org/officeDocument/2006/relationships/hyperlink" Target="https://petergeorgeadvisor.wordpress.com/2014/11/11/online-review-links/" TargetMode="External"/><Relationship Id="rId16" Type="http://schemas.openxmlformats.org/officeDocument/2006/relationships/hyperlink" Target="http://www.cmegroup.com/education/market-commentary/ir/" TargetMode="External"/><Relationship Id="rId20" Type="http://schemas.openxmlformats.org/officeDocument/2006/relationships/hyperlink" Target="http://www.cftc.gov/index.htm" TargetMode="External"/><Relationship Id="rId1" Type="http://schemas.openxmlformats.org/officeDocument/2006/relationships/hyperlink" Target="http://www.cmegroup.com/trading/fx/" TargetMode="External"/><Relationship Id="rId6" Type="http://schemas.openxmlformats.org/officeDocument/2006/relationships/hyperlink" Target="http://www.cftc.gov/index.htm" TargetMode="External"/><Relationship Id="rId11" Type="http://schemas.openxmlformats.org/officeDocument/2006/relationships/hyperlink" Target="http://www.cmegroup.com/clearing/cme-clearing-overview/safeguards.html" TargetMode="External"/><Relationship Id="rId5" Type="http://schemas.openxmlformats.org/officeDocument/2006/relationships/hyperlink" Target="http://www.federalreserve.gov/monetarypolicy/openmarket.htm" TargetMode="External"/><Relationship Id="rId15" Type="http://schemas.openxmlformats.org/officeDocument/2006/relationships/hyperlink" Target="http://www.cmegroup.com/education/browse-all.html" TargetMode="External"/><Relationship Id="rId10" Type="http://schemas.openxmlformats.org/officeDocument/2006/relationships/hyperlink" Target="http://www.cmegroup.com/" TargetMode="External"/><Relationship Id="rId19" Type="http://schemas.openxmlformats.org/officeDocument/2006/relationships/hyperlink" Target="http://www.federalreserve.gov/monetarypolicy/openmarket.htm" TargetMode="External"/><Relationship Id="rId4" Type="http://schemas.openxmlformats.org/officeDocument/2006/relationships/hyperlink" Target="http://www.reuters.com/finance/bonds" TargetMode="External"/><Relationship Id="rId9" Type="http://schemas.openxmlformats.org/officeDocument/2006/relationships/hyperlink" Target="http://www.cmegroup.com/trading/interest-rates/stir/eurodollar.html" TargetMode="External"/><Relationship Id="rId14" Type="http://schemas.openxmlformats.org/officeDocument/2006/relationships/hyperlink" Target="http://www.cmegroup.com/trading/interest-rates/fed-countdown.html?mkt_tok=3RkMMJWWfF9wsRoiua3NZKXonjHpfsX77OgqXae1lMI%2F0ER3fOvrPUfGjI4FSsprI%2BSLDwEYGJlv6SgFSbHMMahw27gEWBI%3D" TargetMode="External"/><Relationship Id="rId2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BR1759"/>
  <sheetViews>
    <sheetView tabSelected="1" zoomScaleNormal="100" workbookViewId="0">
      <selection activeCell="M7" sqref="M7"/>
    </sheetView>
  </sheetViews>
  <sheetFormatPr defaultRowHeight="11.25"/>
  <cols>
    <col min="1" max="1" width="2.33203125" style="1" customWidth="1"/>
    <col min="2" max="2" width="22.83203125" customWidth="1"/>
    <col min="3" max="3" width="25.1640625" style="38" customWidth="1"/>
    <col min="4" max="6" width="25.1640625" customWidth="1"/>
    <col min="7" max="7" width="22.1640625" customWidth="1"/>
    <col min="8" max="8" width="25.83203125" customWidth="1"/>
    <col min="9" max="12" width="25.83203125" style="1" customWidth="1"/>
    <col min="13" max="13" width="24.1640625" style="1" customWidth="1"/>
    <col min="14" max="42" width="17.6640625" style="1" customWidth="1"/>
    <col min="43" max="70" width="9.33203125" style="1"/>
  </cols>
  <sheetData>
    <row r="1" spans="2:22" ht="30.75" customHeight="1" thickTop="1" thickBot="1">
      <c r="B1" s="266" t="s">
        <v>90</v>
      </c>
      <c r="C1" s="263" t="s">
        <v>86</v>
      </c>
      <c r="D1" s="264" t="s">
        <v>76</v>
      </c>
      <c r="E1" s="264" t="s">
        <v>54</v>
      </c>
      <c r="F1" s="264" t="s">
        <v>55</v>
      </c>
      <c r="G1" s="265" t="s">
        <v>88</v>
      </c>
      <c r="H1" s="238" t="s">
        <v>82</v>
      </c>
      <c r="I1" s="126" t="s">
        <v>92</v>
      </c>
      <c r="J1" s="262" t="s">
        <v>91</v>
      </c>
      <c r="K1" s="126" t="s">
        <v>81</v>
      </c>
      <c r="L1" s="126" t="s">
        <v>89</v>
      </c>
      <c r="M1" s="39">
        <f>I9</f>
        <v>5.0000000000000711E-2</v>
      </c>
    </row>
    <row r="2" spans="2:22" ht="27" customHeight="1" thickTop="1" thickBot="1">
      <c r="B2" s="130">
        <v>100</v>
      </c>
      <c r="C2" s="130">
        <f>100-B2</f>
        <v>0</v>
      </c>
      <c r="D2" s="131">
        <v>25000</v>
      </c>
      <c r="E2" s="241">
        <f>C19</f>
        <v>-3718.7500000001419</v>
      </c>
      <c r="F2" s="132">
        <f>C20</f>
        <v>21281.249999999858</v>
      </c>
      <c r="G2" s="239">
        <v>2500</v>
      </c>
      <c r="H2" s="262"/>
      <c r="I2" s="137" t="s">
        <v>79</v>
      </c>
      <c r="J2" s="137" t="s">
        <v>80</v>
      </c>
      <c r="K2" s="137"/>
      <c r="L2" s="137"/>
      <c r="M2" s="39">
        <v>0.05</v>
      </c>
    </row>
    <row r="3" spans="2:22" ht="36.75" customHeight="1" thickTop="1" thickBot="1">
      <c r="B3" s="242">
        <v>99.75</v>
      </c>
      <c r="C3" s="243"/>
      <c r="D3" s="244"/>
      <c r="E3" s="245"/>
      <c r="F3" s="246">
        <f>E2/3</f>
        <v>-1239.5833333333806</v>
      </c>
      <c r="G3" s="237" t="s">
        <v>87</v>
      </c>
      <c r="H3" s="247"/>
      <c r="I3" s="244"/>
      <c r="J3" s="244"/>
      <c r="K3" s="244"/>
      <c r="L3" s="248"/>
      <c r="M3" s="39"/>
    </row>
    <row r="4" spans="2:22" ht="36.75" customHeight="1" thickTop="1" thickBot="1">
      <c r="B4" s="179"/>
      <c r="C4" s="180"/>
      <c r="D4" s="181"/>
      <c r="E4" s="182"/>
      <c r="F4" s="228"/>
      <c r="G4" s="240">
        <f>(100-G21)*2500</f>
        <v>1000.0000000000142</v>
      </c>
      <c r="H4" s="103"/>
      <c r="I4" s="40"/>
      <c r="J4" s="40"/>
      <c r="K4" s="40"/>
      <c r="L4" s="249"/>
      <c r="M4" s="39"/>
    </row>
    <row r="5" spans="2:22" ht="36.75" customHeight="1" thickTop="1" thickBot="1">
      <c r="B5" s="179"/>
      <c r="C5" s="180"/>
      <c r="D5" s="181"/>
      <c r="E5" s="182"/>
      <c r="F5" s="229"/>
      <c r="G5" s="276" t="s">
        <v>85</v>
      </c>
      <c r="H5" s="103"/>
      <c r="I5" s="40"/>
      <c r="J5" s="40"/>
      <c r="K5" s="40"/>
      <c r="L5" s="249"/>
    </row>
    <row r="6" spans="2:22" ht="36.75" customHeight="1" thickTop="1" thickBot="1">
      <c r="B6" s="179"/>
      <c r="C6" s="180"/>
      <c r="D6" s="181"/>
      <c r="E6" s="182"/>
      <c r="F6" s="229"/>
      <c r="G6" s="277" t="s">
        <v>93</v>
      </c>
      <c r="H6" s="103"/>
      <c r="I6" s="267">
        <v>100</v>
      </c>
      <c r="J6" s="40"/>
      <c r="K6" s="40"/>
      <c r="L6" s="249"/>
    </row>
    <row r="7" spans="2:22" ht="28.5" customHeight="1" thickTop="1" thickBot="1">
      <c r="B7" s="105"/>
      <c r="C7" s="40"/>
      <c r="D7" s="40"/>
      <c r="E7" s="40"/>
      <c r="F7" s="186"/>
      <c r="G7" s="278" t="s">
        <v>94</v>
      </c>
      <c r="H7" s="103"/>
      <c r="I7" s="268">
        <f>E16</f>
        <v>99.6</v>
      </c>
      <c r="J7" s="40"/>
      <c r="K7" s="40"/>
      <c r="L7" s="250"/>
      <c r="M7" s="226"/>
    </row>
    <row r="8" spans="2:22" ht="27" customHeight="1" thickTop="1" thickBot="1">
      <c r="B8" s="105"/>
      <c r="C8" s="178"/>
      <c r="D8" s="40"/>
      <c r="E8" s="40"/>
      <c r="F8" s="186"/>
      <c r="G8" s="277" t="s">
        <v>95</v>
      </c>
      <c r="H8" s="103"/>
      <c r="I8" s="268">
        <f>I6-I7</f>
        <v>0.40000000000000568</v>
      </c>
      <c r="J8" s="40"/>
      <c r="K8" s="40"/>
      <c r="L8" s="251"/>
    </row>
    <row r="9" spans="2:22" ht="27" customHeight="1" thickTop="1" thickBot="1">
      <c r="B9" s="105"/>
      <c r="C9" s="40"/>
      <c r="D9" s="40"/>
      <c r="E9" s="40"/>
      <c r="F9" s="186"/>
      <c r="G9" s="278" t="s">
        <v>96</v>
      </c>
      <c r="H9" s="103"/>
      <c r="I9" s="267">
        <f>I8/8</f>
        <v>5.0000000000000711E-2</v>
      </c>
      <c r="J9" s="40"/>
      <c r="K9" s="40"/>
      <c r="L9" s="250"/>
    </row>
    <row r="10" spans="2:22" ht="27.75" customHeight="1" thickTop="1" thickBot="1">
      <c r="B10" s="105"/>
      <c r="C10" s="40"/>
      <c r="D10" s="40"/>
      <c r="E10" s="40"/>
      <c r="F10" s="186"/>
      <c r="G10" s="277" t="s">
        <v>97</v>
      </c>
      <c r="H10" s="103"/>
      <c r="I10" s="267">
        <f>M2</f>
        <v>0.05</v>
      </c>
      <c r="J10" s="40"/>
      <c r="K10" s="40"/>
      <c r="L10" s="250"/>
    </row>
    <row r="11" spans="2:22" ht="27" customHeight="1" thickTop="1" thickBot="1">
      <c r="B11" s="105"/>
      <c r="C11" s="40" t="s">
        <v>56</v>
      </c>
      <c r="D11" s="233"/>
      <c r="E11" s="234"/>
      <c r="F11" s="186"/>
      <c r="G11" s="277" t="s">
        <v>98</v>
      </c>
      <c r="H11" s="103"/>
      <c r="I11" s="267"/>
      <c r="J11" s="40"/>
      <c r="K11" s="40"/>
      <c r="L11" s="252"/>
    </row>
    <row r="12" spans="2:22" ht="27" customHeight="1" thickTop="1" thickBot="1">
      <c r="B12" s="105"/>
      <c r="C12" s="40"/>
      <c r="D12" s="233"/>
      <c r="E12" s="234"/>
      <c r="F12" s="186"/>
      <c r="G12" s="277" t="s">
        <v>99</v>
      </c>
      <c r="H12" s="103"/>
      <c r="I12" s="40"/>
      <c r="J12" s="40"/>
      <c r="K12" s="40"/>
      <c r="L12" s="253"/>
    </row>
    <row r="13" spans="2:22" ht="27" customHeight="1" thickTop="1" thickBot="1">
      <c r="B13" s="105"/>
      <c r="C13" s="40"/>
      <c r="D13" s="235"/>
      <c r="E13" s="236"/>
      <c r="F13" s="186"/>
      <c r="G13" s="137" t="s">
        <v>79</v>
      </c>
      <c r="H13" s="103"/>
      <c r="I13" s="40"/>
      <c r="J13" s="40"/>
      <c r="K13" s="40"/>
      <c r="L13" s="254"/>
    </row>
    <row r="14" spans="2:22" ht="27" customHeight="1" thickTop="1" thickBot="1">
      <c r="B14" s="255"/>
      <c r="C14" s="256"/>
      <c r="D14" s="257"/>
      <c r="E14" s="258"/>
      <c r="F14" s="259"/>
      <c r="G14" s="137" t="s">
        <v>80</v>
      </c>
      <c r="H14" s="260"/>
      <c r="I14" s="256"/>
      <c r="J14" s="256"/>
      <c r="K14" s="256"/>
      <c r="L14" s="261"/>
    </row>
    <row r="15" spans="2:22" ht="33" hidden="1" customHeight="1" thickBot="1">
      <c r="B15" s="105"/>
      <c r="C15" s="40"/>
      <c r="D15" s="231"/>
      <c r="E15" s="232"/>
      <c r="F15" s="100" t="s">
        <v>74</v>
      </c>
      <c r="G15" s="40"/>
      <c r="H15" s="103"/>
      <c r="I15" s="40"/>
      <c r="J15" s="40"/>
      <c r="K15" s="104"/>
      <c r="L15" s="230"/>
    </row>
    <row r="16" spans="2:22" ht="28.5" customHeight="1" thickTop="1" thickBot="1">
      <c r="B16" s="275" t="s">
        <v>73</v>
      </c>
      <c r="C16" s="52">
        <f>C2</f>
        <v>0</v>
      </c>
      <c r="D16" s="53" t="s">
        <v>45</v>
      </c>
      <c r="E16" s="54">
        <v>99.6</v>
      </c>
      <c r="F16" s="55" t="s">
        <v>21</v>
      </c>
      <c r="G16" s="56">
        <f>E28+I10</f>
        <v>99.949999999999974</v>
      </c>
      <c r="H16" s="50" t="s">
        <v>33</v>
      </c>
      <c r="I16" s="50" t="s">
        <v>38</v>
      </c>
      <c r="J16" s="134" t="s">
        <v>78</v>
      </c>
      <c r="K16" s="50" t="s">
        <v>39</v>
      </c>
      <c r="L16" s="106" t="s">
        <v>40</v>
      </c>
      <c r="M16" s="129"/>
      <c r="N16" s="40"/>
      <c r="O16" s="40"/>
      <c r="P16" s="40"/>
      <c r="Q16" s="40"/>
      <c r="R16" s="40"/>
      <c r="S16" s="40"/>
      <c r="T16" s="40"/>
      <c r="U16" s="40"/>
      <c r="V16" s="40"/>
    </row>
    <row r="17" spans="1:70" ht="31.5" customHeight="1" thickTop="1" thickBot="1">
      <c r="A17" s="51"/>
      <c r="B17" s="107" t="s">
        <v>57</v>
      </c>
      <c r="C17" s="60">
        <f>100-C16</f>
        <v>100</v>
      </c>
      <c r="D17" s="61" t="s">
        <v>46</v>
      </c>
      <c r="E17" s="125">
        <f>D2/G2</f>
        <v>10</v>
      </c>
      <c r="F17" s="62" t="s">
        <v>24</v>
      </c>
      <c r="G17" s="73">
        <f>E29</f>
        <v>0</v>
      </c>
      <c r="H17" s="57">
        <f>H18+0.125</f>
        <v>99.875</v>
      </c>
      <c r="I17" s="58">
        <v>5.0000000000000001E-3</v>
      </c>
      <c r="J17" s="135">
        <f>L17*B80</f>
        <v>0</v>
      </c>
      <c r="K17" s="177">
        <f>E23*6</f>
        <v>0</v>
      </c>
      <c r="L17" s="108">
        <f>I17*K17</f>
        <v>0</v>
      </c>
      <c r="M17" s="59"/>
      <c r="N17" s="227"/>
      <c r="O17" s="40"/>
      <c r="P17" s="40"/>
      <c r="Q17" s="40"/>
      <c r="R17" s="40"/>
      <c r="S17" s="40"/>
      <c r="T17" s="40"/>
      <c r="U17" s="40"/>
      <c r="V17" s="40"/>
      <c r="W17" s="40"/>
    </row>
    <row r="18" spans="1:70" ht="27.75" customHeight="1" thickTop="1">
      <c r="A18" s="51"/>
      <c r="B18" s="107" t="s">
        <v>58</v>
      </c>
      <c r="C18" s="64">
        <f>D2</f>
        <v>25000</v>
      </c>
      <c r="D18" s="65" t="s">
        <v>47</v>
      </c>
      <c r="E18" s="54">
        <f>E16+I10</f>
        <v>99.649999999999991</v>
      </c>
      <c r="F18" s="66" t="s">
        <v>22</v>
      </c>
      <c r="G18" s="56">
        <f>G16+I10</f>
        <v>99.999999999999972</v>
      </c>
      <c r="H18" s="57">
        <f>H19+0.125</f>
        <v>99.75</v>
      </c>
      <c r="I18" s="58">
        <v>5.0000000000000001E-3</v>
      </c>
      <c r="J18" s="135">
        <f>L18*B80</f>
        <v>62.5</v>
      </c>
      <c r="K18" s="177">
        <f>(E17+E19+E21)/2</f>
        <v>5</v>
      </c>
      <c r="L18" s="108">
        <f>I18*K18</f>
        <v>2.5000000000000001E-2</v>
      </c>
      <c r="M18" s="63"/>
      <c r="N18" s="40"/>
      <c r="O18" s="40"/>
      <c r="P18" s="40"/>
      <c r="Q18" s="40"/>
      <c r="R18" s="40"/>
      <c r="S18" s="40"/>
      <c r="T18" s="40"/>
      <c r="U18" s="40"/>
      <c r="V18" s="40"/>
      <c r="W18" s="40"/>
    </row>
    <row r="19" spans="1:70" ht="27.75" customHeight="1" thickBot="1">
      <c r="A19" s="51"/>
      <c r="B19" s="109" t="s">
        <v>53</v>
      </c>
      <c r="C19" s="67">
        <f>C21+C22</f>
        <v>-3718.7500000001419</v>
      </c>
      <c r="D19" s="61" t="s">
        <v>48</v>
      </c>
      <c r="E19" s="125">
        <v>0</v>
      </c>
      <c r="F19" s="68" t="s">
        <v>49</v>
      </c>
      <c r="G19" s="73">
        <f>E29</f>
        <v>0</v>
      </c>
      <c r="H19" s="57">
        <v>99.625</v>
      </c>
      <c r="I19" s="58">
        <v>0.06</v>
      </c>
      <c r="J19" s="135">
        <f>L19*B80</f>
        <v>0</v>
      </c>
      <c r="K19" s="177"/>
      <c r="L19" s="108">
        <f>I19*K19</f>
        <v>0</v>
      </c>
      <c r="M19" s="63"/>
      <c r="O19" s="40"/>
      <c r="P19" s="40"/>
      <c r="Q19" s="40"/>
      <c r="R19" s="40"/>
      <c r="S19" s="40"/>
      <c r="T19" s="40"/>
      <c r="U19" s="40"/>
      <c r="V19" s="40"/>
      <c r="W19" s="40"/>
    </row>
    <row r="20" spans="1:70" ht="27.75" customHeight="1" thickTop="1" thickBot="1">
      <c r="A20" s="51"/>
      <c r="B20" s="109" t="s">
        <v>59</v>
      </c>
      <c r="C20" s="69">
        <f>C18+C19</f>
        <v>21281.249999999858</v>
      </c>
      <c r="D20" s="53" t="s">
        <v>60</v>
      </c>
      <c r="E20" s="54">
        <f>E18+I10</f>
        <v>99.699999999999989</v>
      </c>
      <c r="F20" s="70" t="s">
        <v>4</v>
      </c>
      <c r="G20" s="269">
        <f>(100-G21)/100</f>
        <v>4.0000000000000565E-3</v>
      </c>
      <c r="H20" s="57">
        <f>H19-0.125</f>
        <v>99.5</v>
      </c>
      <c r="I20" s="58">
        <v>0.16250000000000001</v>
      </c>
      <c r="J20" s="135">
        <f>L20*B80</f>
        <v>2031.25</v>
      </c>
      <c r="K20" s="177">
        <f>K18</f>
        <v>5</v>
      </c>
      <c r="L20" s="108">
        <f>I20*K20</f>
        <v>0.8125</v>
      </c>
      <c r="M20" s="63"/>
      <c r="N20" s="40"/>
      <c r="O20" s="40"/>
      <c r="P20" s="40"/>
      <c r="Q20" s="40"/>
      <c r="R20" s="40"/>
      <c r="S20" s="40"/>
      <c r="T20" s="40"/>
      <c r="U20" s="40"/>
      <c r="V20" s="40"/>
      <c r="W20" s="40"/>
    </row>
    <row r="21" spans="1:70" ht="27.75" customHeight="1" thickTop="1" thickBot="1">
      <c r="A21" s="51"/>
      <c r="B21" s="107" t="s">
        <v>61</v>
      </c>
      <c r="C21" s="71">
        <f>((C42-C17)*C73)-(C72*G22)</f>
        <v>-10500.000000000142</v>
      </c>
      <c r="D21" s="61" t="s">
        <v>62</v>
      </c>
      <c r="E21" s="273">
        <f>E19</f>
        <v>0</v>
      </c>
      <c r="F21" s="55" t="s">
        <v>50</v>
      </c>
      <c r="G21" s="270">
        <f>((E16*E17)+(E18*E19)+(E20*E21)+(E22*E23)+(E24*E25)+(E26*E27)+(E28*E29)+(G16*G17)+(G18*G19))/(E17+E19+E21+E23+E25+E27+E29+G17+G19)</f>
        <v>99.6</v>
      </c>
      <c r="H21" s="57">
        <f>H20-0.125</f>
        <v>99.375</v>
      </c>
      <c r="I21" s="58">
        <v>0.28249999999999997</v>
      </c>
      <c r="J21" s="135">
        <f>L21*B80</f>
        <v>0</v>
      </c>
      <c r="K21" s="177"/>
      <c r="L21" s="108">
        <f>I21*K21</f>
        <v>0</v>
      </c>
      <c r="M21" s="63"/>
      <c r="N21" s="40"/>
      <c r="O21" s="40"/>
      <c r="P21" s="40"/>
      <c r="Q21" s="40"/>
      <c r="R21" s="40"/>
      <c r="S21" s="40"/>
      <c r="T21" s="40"/>
      <c r="U21" s="40"/>
      <c r="V21" s="40"/>
      <c r="W21" s="40"/>
    </row>
    <row r="22" spans="1:70" ht="27.75" customHeight="1" thickTop="1" thickBot="1">
      <c r="A22" s="51"/>
      <c r="B22" s="110" t="s">
        <v>43</v>
      </c>
      <c r="C22" s="72">
        <f>G27</f>
        <v>6781.25</v>
      </c>
      <c r="D22" s="53" t="s">
        <v>17</v>
      </c>
      <c r="E22" s="54">
        <f>E20+I10</f>
        <v>99.749999999999986</v>
      </c>
      <c r="F22" s="62" t="s">
        <v>51</v>
      </c>
      <c r="G22" s="271">
        <f>E17+E19+E21+E23+E25+E27+E29+G17+G19</f>
        <v>10</v>
      </c>
      <c r="H22" s="85" t="s">
        <v>34</v>
      </c>
      <c r="I22" s="86" t="s">
        <v>35</v>
      </c>
      <c r="J22" s="86"/>
      <c r="K22" s="86" t="s">
        <v>31</v>
      </c>
      <c r="L22" s="111" t="s">
        <v>27</v>
      </c>
      <c r="M22" s="63"/>
      <c r="N22" s="40"/>
      <c r="O22" s="40"/>
      <c r="P22" s="40"/>
      <c r="Q22" s="40"/>
      <c r="R22" s="40"/>
      <c r="S22" s="40"/>
      <c r="T22" s="40"/>
      <c r="U22" s="40"/>
      <c r="V22" s="40"/>
      <c r="W22" s="40"/>
    </row>
    <row r="23" spans="1:70" ht="27.75" customHeight="1" thickTop="1" thickBot="1">
      <c r="A23" s="51"/>
      <c r="B23" s="110" t="s">
        <v>63</v>
      </c>
      <c r="C23" s="136">
        <f>G22*41.6666</f>
        <v>416.66600000000005</v>
      </c>
      <c r="D23" s="61" t="s">
        <v>24</v>
      </c>
      <c r="E23" s="73">
        <f>E21</f>
        <v>0</v>
      </c>
      <c r="F23" s="66" t="s">
        <v>64</v>
      </c>
      <c r="G23" s="74">
        <f>K23</f>
        <v>10</v>
      </c>
      <c r="H23" s="88">
        <f>((K18*H18)+(K19*H19)+(K20*H20)+(K21*H21)+(K17*H17))/(MAX(1,K23))</f>
        <v>99.625</v>
      </c>
      <c r="I23" s="89">
        <f>L23/(MAX(1,K23))</f>
        <v>8.3750000000000005E-2</v>
      </c>
      <c r="J23" s="58">
        <f>I23*C73</f>
        <v>2093.75</v>
      </c>
      <c r="K23" s="90">
        <f>MAX(SUM(K17:K21),0)</f>
        <v>10</v>
      </c>
      <c r="L23" s="112">
        <f>SUM(L17:L21)</f>
        <v>0.83750000000000002</v>
      </c>
      <c r="M23" s="63"/>
      <c r="N23" s="40"/>
      <c r="O23" s="40"/>
      <c r="P23" s="40"/>
      <c r="Q23" s="40"/>
      <c r="R23" s="40"/>
      <c r="S23" s="40"/>
      <c r="T23" s="40"/>
      <c r="U23" s="40"/>
      <c r="V23" s="40"/>
      <c r="W23" s="40"/>
    </row>
    <row r="24" spans="1:70" ht="27.75" customHeight="1" thickTop="1" thickBot="1">
      <c r="A24" s="51"/>
      <c r="B24" s="110" t="s">
        <v>37</v>
      </c>
      <c r="C24" s="76">
        <v>42058</v>
      </c>
      <c r="D24" s="65" t="s">
        <v>18</v>
      </c>
      <c r="E24" s="54">
        <f>E22+I10</f>
        <v>99.799999999999983</v>
      </c>
      <c r="F24" s="77" t="s">
        <v>52</v>
      </c>
      <c r="G24" s="78">
        <f>H23</f>
        <v>99.625</v>
      </c>
      <c r="H24" s="133" t="s">
        <v>77</v>
      </c>
      <c r="I24" s="92" t="s">
        <v>65</v>
      </c>
      <c r="J24" s="95" t="s">
        <v>72</v>
      </c>
      <c r="K24" s="91" t="s">
        <v>66</v>
      </c>
      <c r="L24" s="75"/>
      <c r="M24" s="40"/>
      <c r="N24" s="40"/>
      <c r="O24" s="40"/>
      <c r="P24" s="40"/>
      <c r="Q24" s="40"/>
      <c r="R24" s="40"/>
      <c r="S24" s="40"/>
      <c r="T24" s="40"/>
      <c r="U24" s="40"/>
    </row>
    <row r="25" spans="1:70" ht="24" customHeight="1" thickTop="1" thickBot="1">
      <c r="A25" s="51"/>
      <c r="B25" s="110" t="s">
        <v>36</v>
      </c>
      <c r="C25" s="76">
        <v>42170</v>
      </c>
      <c r="D25" s="61" t="s">
        <v>24</v>
      </c>
      <c r="E25" s="73">
        <f>E23</f>
        <v>0</v>
      </c>
      <c r="F25" s="79" t="s">
        <v>29</v>
      </c>
      <c r="G25" s="272">
        <f>I23</f>
        <v>8.3750000000000005E-2</v>
      </c>
      <c r="H25" s="93" t="s">
        <v>67</v>
      </c>
      <c r="I25" s="96">
        <v>0.81310000000000004</v>
      </c>
      <c r="J25" s="98">
        <f>E2/I25</f>
        <v>-4573.5456893372793</v>
      </c>
      <c r="K25" s="113">
        <f>F2/I25</f>
        <v>26172.979953265105</v>
      </c>
      <c r="L25" s="63"/>
      <c r="M25" s="40"/>
      <c r="N25" s="40"/>
      <c r="O25" s="40"/>
      <c r="P25" s="40"/>
      <c r="Q25" s="40"/>
      <c r="R25" s="40"/>
      <c r="S25" s="40"/>
      <c r="T25" s="40"/>
      <c r="U25" s="40"/>
    </row>
    <row r="26" spans="1:70" ht="26.25" customHeight="1" thickTop="1">
      <c r="A26" s="51"/>
      <c r="B26" s="127" t="s">
        <v>44</v>
      </c>
      <c r="C26" s="80">
        <f>C25-C24</f>
        <v>112</v>
      </c>
      <c r="D26" s="65" t="s">
        <v>19</v>
      </c>
      <c r="E26" s="54">
        <f>E24+I10</f>
        <v>99.84999999999998</v>
      </c>
      <c r="F26" s="77" t="s">
        <v>28</v>
      </c>
      <c r="G26" s="274">
        <f>(100-H23)/100</f>
        <v>3.7499999999999999E-3</v>
      </c>
      <c r="H26" s="94" t="s">
        <v>68</v>
      </c>
      <c r="I26" s="97">
        <v>1.2104999999999999</v>
      </c>
      <c r="J26" s="99">
        <f>E2/I26</f>
        <v>-3072.0776538621581</v>
      </c>
      <c r="K26" s="114">
        <f>F2/I26</f>
        <v>17580.545229243999</v>
      </c>
      <c r="L26" s="59"/>
      <c r="M26" s="40"/>
      <c r="N26" s="40"/>
      <c r="O26" s="40"/>
      <c r="P26" s="40"/>
      <c r="Q26" s="40"/>
      <c r="R26" s="40"/>
      <c r="S26" s="40"/>
      <c r="T26" s="40"/>
      <c r="U26" s="40"/>
    </row>
    <row r="27" spans="1:70" ht="24" customHeight="1" thickBot="1">
      <c r="A27" s="51"/>
      <c r="B27" s="127" t="s">
        <v>41</v>
      </c>
      <c r="C27" s="81">
        <f>(C19/C18)</f>
        <v>-0.14875000000000568</v>
      </c>
      <c r="D27" s="61" t="s">
        <v>24</v>
      </c>
      <c r="E27" s="73">
        <f>E25</f>
        <v>0</v>
      </c>
      <c r="F27" s="62" t="s">
        <v>26</v>
      </c>
      <c r="G27" s="84">
        <f>((I23*K23)*-B80)+((((MAX(H23,C17))-H23)*K23)*B80)-(K23*C72)</f>
        <v>6781.25</v>
      </c>
      <c r="H27" s="94" t="s">
        <v>69</v>
      </c>
      <c r="I27" s="97">
        <v>1.0071000000000001</v>
      </c>
      <c r="J27" s="99">
        <f>E2/I27</f>
        <v>-3692.5330155894562</v>
      </c>
      <c r="K27" s="114">
        <f>F2/I27</f>
        <v>21131.218349716866</v>
      </c>
      <c r="L27" s="59"/>
      <c r="M27" s="40"/>
      <c r="N27" s="40"/>
      <c r="O27" s="40"/>
      <c r="P27" s="40"/>
      <c r="Q27" s="40"/>
      <c r="R27" s="40"/>
      <c r="S27" s="40"/>
      <c r="T27" s="40"/>
      <c r="U27" s="40"/>
    </row>
    <row r="28" spans="1:70" ht="24" customHeight="1" thickTop="1">
      <c r="A28" s="51"/>
      <c r="B28" s="115" t="s">
        <v>42</v>
      </c>
      <c r="C28" s="82">
        <v>-50</v>
      </c>
      <c r="D28" s="53" t="s">
        <v>20</v>
      </c>
      <c r="E28" s="54">
        <f>E26+I10</f>
        <v>99.899999999999977</v>
      </c>
      <c r="F28" s="77" t="s">
        <v>6</v>
      </c>
      <c r="G28" s="83">
        <v>0</v>
      </c>
      <c r="H28" s="94" t="s">
        <v>70</v>
      </c>
      <c r="I28" s="97">
        <v>1.5564</v>
      </c>
      <c r="J28" s="99">
        <f>E2/I28</f>
        <v>-2389.3279362632625</v>
      </c>
      <c r="K28" s="114">
        <f>F2/I28</f>
        <v>13673.380878951335</v>
      </c>
      <c r="L28" s="59"/>
      <c r="M28" s="40"/>
      <c r="N28" s="40"/>
      <c r="O28" s="40"/>
      <c r="P28" s="40"/>
      <c r="Q28" s="40"/>
      <c r="R28" s="40"/>
      <c r="S28" s="40"/>
      <c r="T28" s="40"/>
      <c r="U28" s="40"/>
    </row>
    <row r="29" spans="1:70" ht="27.75" customHeight="1" thickBot="1">
      <c r="A29" s="51"/>
      <c r="B29" s="116" t="s">
        <v>75</v>
      </c>
      <c r="C29" s="117">
        <f>(G22+G23)*C28</f>
        <v>-1000</v>
      </c>
      <c r="D29" s="118" t="s">
        <v>24</v>
      </c>
      <c r="E29" s="73">
        <f>E27</f>
        <v>0</v>
      </c>
      <c r="F29" s="119" t="s">
        <v>7</v>
      </c>
      <c r="G29" s="120">
        <v>8.0000000000000002E-3</v>
      </c>
      <c r="H29" s="121" t="s">
        <v>71</v>
      </c>
      <c r="I29" s="122">
        <v>8.3599999999999994E-3</v>
      </c>
      <c r="J29" s="123">
        <f>E2/I29</f>
        <v>-444826.55502394045</v>
      </c>
      <c r="K29" s="124">
        <f>F2/I29</f>
        <v>2545604.066985629</v>
      </c>
      <c r="L29" s="59"/>
      <c r="M29" s="40"/>
      <c r="N29" s="40"/>
      <c r="O29" s="40"/>
      <c r="P29" s="40"/>
      <c r="Q29" s="40"/>
      <c r="R29" s="40"/>
      <c r="S29" s="40"/>
      <c r="T29" s="40"/>
      <c r="U29" s="40"/>
    </row>
    <row r="30" spans="1:70" ht="12.75" hidden="1" customHeight="1" thickTop="1">
      <c r="A30" s="51"/>
      <c r="B30" s="41"/>
      <c r="C30" s="42"/>
      <c r="D30" s="101">
        <v>0.02</v>
      </c>
      <c r="E30" s="102"/>
      <c r="F30" s="46"/>
      <c r="G30" s="43">
        <v>15</v>
      </c>
      <c r="H30" s="45" t="s">
        <v>1</v>
      </c>
      <c r="I30" s="87"/>
      <c r="L30" s="59"/>
      <c r="M30" s="40"/>
      <c r="N30" s="40"/>
      <c r="O30" s="40"/>
      <c r="P30" s="40"/>
      <c r="Q30" s="40"/>
      <c r="R30" s="40"/>
      <c r="S30" s="40"/>
      <c r="T30" s="40"/>
      <c r="U30" s="40"/>
    </row>
    <row r="31" spans="1:70" ht="26.25" customHeight="1" thickTop="1">
      <c r="B31" s="128" t="s">
        <v>25</v>
      </c>
      <c r="C31" s="128" t="s">
        <v>9</v>
      </c>
      <c r="D31" s="128" t="s">
        <v>10</v>
      </c>
      <c r="E31" s="128" t="s">
        <v>32</v>
      </c>
      <c r="F31" s="128" t="s">
        <v>25</v>
      </c>
      <c r="G31" s="128" t="s">
        <v>8</v>
      </c>
      <c r="H31" s="128" t="s">
        <v>5</v>
      </c>
      <c r="I31" s="183"/>
      <c r="L31" s="184"/>
      <c r="M31" s="40"/>
      <c r="N31" s="40"/>
      <c r="O31" s="40"/>
      <c r="P31" s="40"/>
      <c r="Q31" s="40"/>
      <c r="R31" s="40"/>
      <c r="S31" s="40"/>
      <c r="T31" s="40"/>
      <c r="U31" s="40"/>
      <c r="V31" s="40"/>
    </row>
    <row r="32" spans="1:70" s="44" customFormat="1" ht="16.5" customHeight="1">
      <c r="A32" s="39"/>
      <c r="B32" s="17">
        <f t="shared" ref="B32:B67" si="0">(100-C32)/100</f>
        <v>0</v>
      </c>
      <c r="C32" s="18">
        <f>(100)-100*G28</f>
        <v>100</v>
      </c>
      <c r="D32" s="19">
        <f>(100-C32)*C73</f>
        <v>0</v>
      </c>
      <c r="E32" s="20">
        <f>D32-D42-C72</f>
        <v>-10050.000000000142</v>
      </c>
      <c r="F32" s="17">
        <f t="shared" ref="F32:F41" si="1">B32</f>
        <v>0</v>
      </c>
      <c r="G32" s="5">
        <f>C18+E32</f>
        <v>14949.999999999858</v>
      </c>
      <c r="H32" s="49">
        <f>E32/C18</f>
        <v>-0.40200000000000569</v>
      </c>
      <c r="I32" s="185"/>
      <c r="J32" s="1"/>
      <c r="K32" s="1"/>
      <c r="L32" s="186"/>
      <c r="M32" s="186"/>
      <c r="N32" s="186"/>
      <c r="O32" s="186"/>
      <c r="P32" s="186"/>
      <c r="Q32" s="186"/>
      <c r="R32" s="186"/>
      <c r="S32" s="186"/>
      <c r="T32" s="186"/>
      <c r="U32" s="186"/>
      <c r="V32" s="186"/>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row>
    <row r="33" spans="2:23" ht="16.5" customHeight="1">
      <c r="B33" s="8">
        <f t="shared" si="0"/>
        <v>3.9999999999949408E-4</v>
      </c>
      <c r="C33" s="9">
        <f>C34+C76</f>
        <v>99.960000000000051</v>
      </c>
      <c r="D33" s="10">
        <f>(100-C33)*C73</f>
        <v>999.99999999873523</v>
      </c>
      <c r="E33" s="15">
        <f>D33-D42-C72</f>
        <v>-9050.0000000014061</v>
      </c>
      <c r="F33" s="8">
        <f t="shared" si="1"/>
        <v>3.9999999999949408E-4</v>
      </c>
      <c r="G33" s="11">
        <f>C18+E33</f>
        <v>15949.999999998594</v>
      </c>
      <c r="H33" s="12">
        <f>E33/C18</f>
        <v>-0.36200000000005622</v>
      </c>
      <c r="I33" s="187"/>
      <c r="L33" s="188"/>
      <c r="M33" s="40"/>
      <c r="N33" s="40"/>
      <c r="O33" s="40"/>
      <c r="P33" s="40"/>
      <c r="Q33" s="40"/>
      <c r="R33" s="40"/>
      <c r="S33" s="40"/>
      <c r="T33" s="40"/>
      <c r="U33" s="40"/>
      <c r="V33" s="40"/>
    </row>
    <row r="34" spans="2:23" ht="16.5" customHeight="1">
      <c r="B34" s="4">
        <f t="shared" si="0"/>
        <v>7.999999999995566E-4</v>
      </c>
      <c r="C34" s="3">
        <f>C35+C76</f>
        <v>99.920000000000044</v>
      </c>
      <c r="D34" s="6">
        <f>(100-C34)*C73</f>
        <v>1999.9999999988916</v>
      </c>
      <c r="E34" s="14">
        <f>D34-D42-C72</f>
        <v>-8050.0000000012506</v>
      </c>
      <c r="F34" s="4">
        <f t="shared" si="1"/>
        <v>7.999999999995566E-4</v>
      </c>
      <c r="G34" s="5">
        <f>C18+E34</f>
        <v>16949.999999998749</v>
      </c>
      <c r="H34" s="2">
        <f>E34/C18</f>
        <v>-0.32200000000005002</v>
      </c>
      <c r="I34" s="187"/>
      <c r="J34" s="189" t="s">
        <v>16</v>
      </c>
      <c r="K34" s="189" t="s">
        <v>30</v>
      </c>
      <c r="L34" s="190">
        <f>H17*K17</f>
        <v>0</v>
      </c>
      <c r="M34" s="40"/>
      <c r="N34" s="40"/>
      <c r="O34" s="40"/>
      <c r="P34" s="40"/>
      <c r="Q34" s="40"/>
      <c r="R34" s="40"/>
      <c r="S34" s="40"/>
      <c r="T34" s="40"/>
      <c r="U34" s="40"/>
      <c r="V34" s="40"/>
    </row>
    <row r="35" spans="2:23" ht="16.5" customHeight="1">
      <c r="B35" s="8">
        <f t="shared" si="0"/>
        <v>1.1999999999996191E-3</v>
      </c>
      <c r="C35" s="9">
        <f>C36+C76</f>
        <v>99.880000000000038</v>
      </c>
      <c r="D35" s="10">
        <f>(100-C35)*C73</f>
        <v>2999.9999999990478</v>
      </c>
      <c r="E35" s="15">
        <f>D35-D42-C72</f>
        <v>-7050.0000000010941</v>
      </c>
      <c r="F35" s="8">
        <f t="shared" si="1"/>
        <v>1.1999999999996191E-3</v>
      </c>
      <c r="G35" s="11">
        <f>C18+E35</f>
        <v>17949.999999998905</v>
      </c>
      <c r="H35" s="12">
        <f>E35/C18</f>
        <v>-0.28200000000004377</v>
      </c>
      <c r="I35" s="191"/>
      <c r="J35" s="192"/>
      <c r="K35" s="193"/>
      <c r="L35" s="190">
        <f>H18*K18</f>
        <v>498.75</v>
      </c>
      <c r="M35" s="40"/>
      <c r="N35" s="40"/>
      <c r="O35" s="40"/>
      <c r="P35" s="40"/>
      <c r="Q35" s="40"/>
      <c r="R35" s="40"/>
      <c r="S35" s="40"/>
      <c r="T35" s="40"/>
      <c r="U35" s="40"/>
      <c r="V35" s="40"/>
    </row>
    <row r="36" spans="2:23" ht="16.5" customHeight="1">
      <c r="B36" s="4">
        <f t="shared" si="0"/>
        <v>1.5999999999996818E-3</v>
      </c>
      <c r="C36" s="3">
        <f>C37+C76</f>
        <v>99.840000000000032</v>
      </c>
      <c r="D36" s="6">
        <f>(100-C36)*C73</f>
        <v>3999.9999999992042</v>
      </c>
      <c r="E36" s="14">
        <f>D36-D42-C72</f>
        <v>-6050.0000000009377</v>
      </c>
      <c r="F36" s="4">
        <f t="shared" si="1"/>
        <v>1.5999999999996818E-3</v>
      </c>
      <c r="G36" s="5">
        <f>C18+E36</f>
        <v>18949.999999999061</v>
      </c>
      <c r="H36" s="2">
        <f>E36/C18</f>
        <v>-0.24200000000003752</v>
      </c>
      <c r="I36" s="191"/>
      <c r="J36" s="194"/>
      <c r="K36" s="195"/>
      <c r="L36" s="190">
        <f>H19*K19</f>
        <v>0</v>
      </c>
      <c r="M36" s="40"/>
      <c r="N36" s="40"/>
      <c r="O36" s="40"/>
      <c r="P36" s="40"/>
      <c r="Q36" s="40"/>
      <c r="R36" s="40"/>
      <c r="S36" s="40"/>
      <c r="T36" s="40"/>
      <c r="U36" s="40"/>
      <c r="V36" s="40"/>
    </row>
    <row r="37" spans="2:23" ht="16.5" customHeight="1">
      <c r="B37" s="8">
        <f t="shared" si="0"/>
        <v>1.9999999999997442E-3</v>
      </c>
      <c r="C37" s="9">
        <f>C38+C76</f>
        <v>99.800000000000026</v>
      </c>
      <c r="D37" s="10">
        <f>(100-C37)*C73</f>
        <v>4999.9999999993606</v>
      </c>
      <c r="E37" s="15">
        <f>D37-D42-C72</f>
        <v>-5050.0000000007813</v>
      </c>
      <c r="F37" s="8">
        <f t="shared" si="1"/>
        <v>1.9999999999997442E-3</v>
      </c>
      <c r="G37" s="11">
        <f>C18+E37</f>
        <v>19949.999999999218</v>
      </c>
      <c r="H37" s="12">
        <f>E37/C18</f>
        <v>-0.20200000000003124</v>
      </c>
      <c r="I37" s="191"/>
      <c r="J37" s="194"/>
      <c r="K37" s="195"/>
      <c r="L37" s="190">
        <f>H20*K20</f>
        <v>497.5</v>
      </c>
      <c r="M37" s="40"/>
      <c r="N37" s="40"/>
      <c r="O37" s="40"/>
      <c r="P37" s="40"/>
      <c r="Q37" s="40"/>
      <c r="R37" s="40"/>
      <c r="S37" s="40"/>
      <c r="T37" s="40"/>
      <c r="U37" s="40"/>
      <c r="V37" s="40"/>
    </row>
    <row r="38" spans="2:23" ht="16.5" customHeight="1">
      <c r="B38" s="4">
        <f t="shared" si="0"/>
        <v>2.3999999999998068E-3</v>
      </c>
      <c r="C38" s="3">
        <f>C39+C76</f>
        <v>99.760000000000019</v>
      </c>
      <c r="D38" s="6">
        <f>(100-C38)*C73</f>
        <v>5999.9999999995171</v>
      </c>
      <c r="E38" s="14">
        <f>D38-D42-C72</f>
        <v>-4050.0000000006248</v>
      </c>
      <c r="F38" s="4">
        <f t="shared" si="1"/>
        <v>2.3999999999998068E-3</v>
      </c>
      <c r="G38" s="5">
        <f>C18+E38</f>
        <v>20949.999999999374</v>
      </c>
      <c r="H38" s="2">
        <f>E38/C18</f>
        <v>-0.16200000000002499</v>
      </c>
      <c r="I38" s="196"/>
      <c r="J38" s="192"/>
      <c r="K38" s="195"/>
      <c r="L38" s="190">
        <f>H21*K21</f>
        <v>0</v>
      </c>
      <c r="M38" s="40"/>
      <c r="N38" s="40"/>
      <c r="O38" s="40"/>
      <c r="P38" s="40"/>
      <c r="Q38" s="40"/>
      <c r="R38" s="40"/>
      <c r="S38" s="40"/>
      <c r="T38" s="40"/>
      <c r="U38" s="40"/>
      <c r="V38" s="40"/>
    </row>
    <row r="39" spans="2:23" ht="16.5" customHeight="1">
      <c r="B39" s="8">
        <f t="shared" si="0"/>
        <v>2.7999999999998694E-3</v>
      </c>
      <c r="C39" s="9">
        <f>C40+C76</f>
        <v>99.720000000000013</v>
      </c>
      <c r="D39" s="10">
        <f>(100-C39)*C73</f>
        <v>6999.9999999996735</v>
      </c>
      <c r="E39" s="15">
        <f>D39-D42-C72</f>
        <v>-3050.0000000004684</v>
      </c>
      <c r="F39" s="8">
        <f t="shared" si="1"/>
        <v>2.7999999999998694E-3</v>
      </c>
      <c r="G39" s="11">
        <f>C18+E39</f>
        <v>21949.999999999531</v>
      </c>
      <c r="H39" s="12">
        <f>E39/C18</f>
        <v>-0.12200000000001873</v>
      </c>
      <c r="I39" s="197"/>
      <c r="J39" s="196"/>
      <c r="K39" s="192"/>
      <c r="L39" s="190">
        <f>SUM(L34:L38)</f>
        <v>996.25</v>
      </c>
      <c r="M39" s="40"/>
      <c r="N39" s="40"/>
      <c r="O39" s="40"/>
      <c r="P39" s="40"/>
      <c r="Q39" s="40"/>
      <c r="R39" s="40"/>
      <c r="S39" s="40"/>
      <c r="T39" s="40"/>
      <c r="U39" s="40"/>
      <c r="V39" s="40"/>
    </row>
    <row r="40" spans="2:23" ht="16.5" customHeight="1">
      <c r="B40" s="4">
        <f t="shared" si="0"/>
        <v>3.1999999999999316E-3</v>
      </c>
      <c r="C40" s="3">
        <f>C41+C76</f>
        <v>99.68</v>
      </c>
      <c r="D40" s="6">
        <f>(100-C40)*C73</f>
        <v>7999.999999999829</v>
      </c>
      <c r="E40" s="14">
        <f>D40-D42-C72</f>
        <v>-2050.0000000003129</v>
      </c>
      <c r="F40" s="4">
        <f t="shared" si="1"/>
        <v>3.1999999999999316E-3</v>
      </c>
      <c r="G40" s="5">
        <f>C18+E40</f>
        <v>22949.999999999687</v>
      </c>
      <c r="H40" s="2">
        <f>E40/C18</f>
        <v>-8.2000000000012521E-2</v>
      </c>
      <c r="I40" s="198"/>
      <c r="J40" s="199"/>
      <c r="K40" s="200"/>
      <c r="L40" s="195"/>
      <c r="M40" s="190"/>
      <c r="N40" s="40"/>
      <c r="O40" s="40"/>
      <c r="P40" s="40"/>
      <c r="Q40" s="40"/>
      <c r="R40" s="40"/>
      <c r="S40" s="40"/>
      <c r="T40" s="40"/>
      <c r="U40" s="40"/>
      <c r="V40" s="40"/>
      <c r="W40" s="40"/>
    </row>
    <row r="41" spans="2:23" ht="16.5" customHeight="1">
      <c r="B41" s="8">
        <f t="shared" si="0"/>
        <v>3.5999999999999943E-3</v>
      </c>
      <c r="C41" s="9">
        <f>C42+C76</f>
        <v>99.64</v>
      </c>
      <c r="D41" s="10">
        <f>(100-C41)*C73</f>
        <v>8999.9999999999854</v>
      </c>
      <c r="E41" s="15">
        <f>D41-D42-C72</f>
        <v>-1050.0000000001564</v>
      </c>
      <c r="F41" s="8">
        <f t="shared" si="1"/>
        <v>3.5999999999999943E-3</v>
      </c>
      <c r="G41" s="11">
        <f>C18+E41</f>
        <v>23949.999999999844</v>
      </c>
      <c r="H41" s="12">
        <f>E41/C18</f>
        <v>-4.2000000000006255E-2</v>
      </c>
      <c r="I41" s="197"/>
      <c r="J41" s="196"/>
      <c r="K41" s="192"/>
      <c r="L41" s="201"/>
      <c r="M41" s="202">
        <f>G22</f>
        <v>10</v>
      </c>
      <c r="N41" s="40">
        <f>SUM(K17:K21)</f>
        <v>10</v>
      </c>
      <c r="O41" s="40"/>
      <c r="P41" s="190"/>
      <c r="Q41" s="40"/>
      <c r="R41" s="40"/>
      <c r="S41" s="40"/>
      <c r="T41" s="40"/>
      <c r="U41" s="40"/>
      <c r="V41" s="40"/>
      <c r="W41" s="40"/>
    </row>
    <row r="42" spans="2:23" ht="16.5" customHeight="1">
      <c r="B42" s="22">
        <f t="shared" si="0"/>
        <v>4.0000000000000565E-3</v>
      </c>
      <c r="C42" s="23">
        <f>G21</f>
        <v>99.6</v>
      </c>
      <c r="D42" s="24">
        <f>(100-C42)*C73</f>
        <v>10000.000000000142</v>
      </c>
      <c r="E42" s="25">
        <f>D42-D42-C72</f>
        <v>-50</v>
      </c>
      <c r="F42" s="22">
        <f t="shared" ref="F42:F67" si="2">B42</f>
        <v>4.0000000000000565E-3</v>
      </c>
      <c r="G42" s="26">
        <f>E42+C18</f>
        <v>24950</v>
      </c>
      <c r="H42" s="27">
        <f>E42/C18</f>
        <v>-2E-3</v>
      </c>
      <c r="I42" s="197"/>
      <c r="J42" s="196"/>
      <c r="K42" s="192"/>
      <c r="L42" s="195"/>
      <c r="M42" s="202">
        <v>0.02</v>
      </c>
      <c r="N42" s="40"/>
      <c r="O42" s="40"/>
      <c r="P42" s="190"/>
      <c r="Q42" s="40"/>
      <c r="R42" s="40"/>
      <c r="S42" s="40"/>
      <c r="T42" s="40"/>
      <c r="U42" s="40"/>
      <c r="V42" s="40"/>
      <c r="W42" s="40"/>
    </row>
    <row r="43" spans="2:23" ht="16.5" customHeight="1">
      <c r="B43" s="4">
        <f t="shared" si="0"/>
        <v>4.365384615384613E-3</v>
      </c>
      <c r="C43" s="9">
        <f>C42+C77</f>
        <v>99.563461538461539</v>
      </c>
      <c r="D43" s="6">
        <f>(100-C43)*C73</f>
        <v>10913.461538461534</v>
      </c>
      <c r="E43" s="16">
        <f>D43-D42-C72</f>
        <v>863.46153846139168</v>
      </c>
      <c r="F43" s="4">
        <f t="shared" si="2"/>
        <v>4.365384615384613E-3</v>
      </c>
      <c r="G43" s="5">
        <f>E43+C18</f>
        <v>25863.461538461394</v>
      </c>
      <c r="H43" s="7">
        <f>E43/C18</f>
        <v>3.4538461538455668E-2</v>
      </c>
      <c r="I43" s="197"/>
      <c r="J43" s="196"/>
      <c r="K43" s="192"/>
      <c r="L43" s="195"/>
      <c r="M43" s="40"/>
      <c r="N43" s="40"/>
      <c r="O43" s="40"/>
      <c r="P43" s="190"/>
      <c r="Q43" s="40"/>
      <c r="R43" s="40"/>
      <c r="S43" s="40"/>
      <c r="T43" s="40"/>
      <c r="U43" s="40"/>
      <c r="V43" s="40"/>
      <c r="W43" s="40"/>
    </row>
    <row r="44" spans="2:23" ht="16.5" customHeight="1">
      <c r="B44" s="8">
        <f t="shared" si="0"/>
        <v>4.7307692307691695E-3</v>
      </c>
      <c r="C44" s="9">
        <f>C43+C77</f>
        <v>99.526923076923083</v>
      </c>
      <c r="D44" s="10">
        <f>(100-C44)*C73</f>
        <v>11826.923076922923</v>
      </c>
      <c r="E44" s="21">
        <f>D44-D42-C72</f>
        <v>1776.9230769227815</v>
      </c>
      <c r="F44" s="8">
        <f t="shared" si="2"/>
        <v>4.7307692307691695E-3</v>
      </c>
      <c r="G44" s="11">
        <f>E44+C18</f>
        <v>26776.92307692278</v>
      </c>
      <c r="H44" s="13">
        <f>E44/C18</f>
        <v>7.1076923076911255E-2</v>
      </c>
      <c r="I44" s="197"/>
      <c r="J44" s="196"/>
      <c r="K44" s="192"/>
      <c r="L44" s="195"/>
      <c r="M44" s="40"/>
      <c r="N44" s="40"/>
      <c r="O44" s="40"/>
      <c r="P44" s="203"/>
      <c r="Q44" s="40"/>
      <c r="R44" s="40"/>
      <c r="S44" s="40"/>
      <c r="T44" s="40"/>
      <c r="U44" s="40"/>
      <c r="V44" s="40"/>
      <c r="W44" s="40"/>
    </row>
    <row r="45" spans="2:23" ht="16.5" customHeight="1">
      <c r="B45" s="4">
        <f t="shared" si="0"/>
        <v>5.096153846153726E-3</v>
      </c>
      <c r="C45" s="3">
        <f>C44+C77</f>
        <v>99.490384615384627</v>
      </c>
      <c r="D45" s="6">
        <f>(100-C45)*C73</f>
        <v>12740.384615384315</v>
      </c>
      <c r="E45" s="16">
        <f>D45-D42-C72</f>
        <v>2690.3846153841732</v>
      </c>
      <c r="F45" s="4">
        <f t="shared" si="2"/>
        <v>5.096153846153726E-3</v>
      </c>
      <c r="G45" s="5">
        <f>E45+C18</f>
        <v>27690.384615384173</v>
      </c>
      <c r="H45" s="7">
        <f>E45/C18</f>
        <v>0.10761538461536693</v>
      </c>
      <c r="I45" s="197"/>
      <c r="J45" s="196"/>
      <c r="K45" s="192"/>
      <c r="L45" s="195"/>
      <c r="M45" s="204" t="s">
        <v>14</v>
      </c>
      <c r="N45" s="205">
        <f>D32</f>
        <v>0</v>
      </c>
      <c r="P45" s="206"/>
    </row>
    <row r="46" spans="2:23" ht="16.5" customHeight="1">
      <c r="B46" s="8">
        <f t="shared" si="0"/>
        <v>5.4615384615382826E-3</v>
      </c>
      <c r="C46" s="9">
        <f>C45+C77</f>
        <v>99.453846153846172</v>
      </c>
      <c r="D46" s="10">
        <f>(100-C46)*C73</f>
        <v>13653.846153845705</v>
      </c>
      <c r="E46" s="21">
        <f>D46-D42-C72</f>
        <v>3603.8461538455631</v>
      </c>
      <c r="F46" s="8">
        <f t="shared" si="2"/>
        <v>5.4615384615382826E-3</v>
      </c>
      <c r="G46" s="11">
        <f>E46+C18</f>
        <v>28603.846153845563</v>
      </c>
      <c r="H46" s="13">
        <f>E46/C18</f>
        <v>0.14415384615382251</v>
      </c>
      <c r="I46" s="197"/>
      <c r="J46" s="196"/>
      <c r="K46" s="192"/>
      <c r="L46" s="195"/>
      <c r="M46" s="207" t="s">
        <v>15</v>
      </c>
      <c r="N46" s="208">
        <f>D67</f>
        <v>33749.999999999854</v>
      </c>
      <c r="P46" s="209"/>
    </row>
    <row r="47" spans="2:23" ht="16.5" customHeight="1">
      <c r="B47" s="4">
        <f t="shared" si="0"/>
        <v>5.8269230769228382E-3</v>
      </c>
      <c r="C47" s="3">
        <f>C46+C77</f>
        <v>99.417307692307716</v>
      </c>
      <c r="D47" s="6">
        <f>(100-C47)*C73</f>
        <v>14567.307692307097</v>
      </c>
      <c r="E47" s="16">
        <f>D47-D42-C72</f>
        <v>4517.3076923069548</v>
      </c>
      <c r="F47" s="4">
        <f t="shared" si="2"/>
        <v>5.8269230769228382E-3</v>
      </c>
      <c r="G47" s="5">
        <f>E47+C18</f>
        <v>29517.307692306953</v>
      </c>
      <c r="H47" s="7">
        <f>E47/C18</f>
        <v>0.1806923076922782</v>
      </c>
      <c r="I47" s="197"/>
      <c r="J47" s="196"/>
      <c r="K47" s="192"/>
      <c r="L47" s="195"/>
      <c r="M47" s="210">
        <f>MAX(K23,0)</f>
        <v>10</v>
      </c>
      <c r="P47" s="209"/>
    </row>
    <row r="48" spans="2:23" ht="16.5" customHeight="1">
      <c r="B48" s="8">
        <f t="shared" si="0"/>
        <v>6.1923076923073948E-3</v>
      </c>
      <c r="C48" s="9">
        <f>C47+C77</f>
        <v>99.380769230769261</v>
      </c>
      <c r="D48" s="10">
        <f>(100-C48)*C73</f>
        <v>15480.769230768488</v>
      </c>
      <c r="E48" s="21">
        <f>D48-D42-C72</f>
        <v>5430.7692307683465</v>
      </c>
      <c r="F48" s="8">
        <f t="shared" si="2"/>
        <v>6.1923076923073948E-3</v>
      </c>
      <c r="G48" s="11">
        <f>E48+C18</f>
        <v>30430.769230768346</v>
      </c>
      <c r="H48" s="13">
        <f>E48/C18</f>
        <v>0.21723076923073387</v>
      </c>
      <c r="I48" s="197"/>
      <c r="J48" s="211"/>
      <c r="K48" s="192"/>
      <c r="L48" s="195"/>
      <c r="P48" s="209"/>
    </row>
    <row r="49" spans="2:16" ht="16.5" customHeight="1">
      <c r="B49" s="4">
        <f t="shared" si="0"/>
        <v>6.5576923076919513E-3</v>
      </c>
      <c r="C49" s="3">
        <f>C48+C77</f>
        <v>99.344230769230805</v>
      </c>
      <c r="D49" s="6">
        <f>(100-C49)*C73</f>
        <v>16394.230769229878</v>
      </c>
      <c r="E49" s="16">
        <f>D49-D42-C72</f>
        <v>6344.2307692297363</v>
      </c>
      <c r="F49" s="4">
        <f t="shared" si="2"/>
        <v>6.5576923076919513E-3</v>
      </c>
      <c r="G49" s="5">
        <f>E49+C18</f>
        <v>31344.230769229736</v>
      </c>
      <c r="H49" s="7">
        <f>E49/C18</f>
        <v>0.25376923076918945</v>
      </c>
      <c r="I49" s="197"/>
      <c r="J49" s="196"/>
      <c r="K49" s="192"/>
      <c r="L49" s="195"/>
      <c r="P49" s="209"/>
    </row>
    <row r="50" spans="2:16" ht="16.5" customHeight="1">
      <c r="B50" s="8">
        <f t="shared" si="0"/>
        <v>6.9230769230765078E-3</v>
      </c>
      <c r="C50" s="9">
        <f>C49+C77</f>
        <v>99.307692307692349</v>
      </c>
      <c r="D50" s="10">
        <f>(100-C50)*C73</f>
        <v>17307.692307691268</v>
      </c>
      <c r="E50" s="21">
        <f>D50-D42-C72</f>
        <v>7257.6923076911262</v>
      </c>
      <c r="F50" s="8">
        <f t="shared" si="2"/>
        <v>6.9230769230765078E-3</v>
      </c>
      <c r="G50" s="11">
        <f>E50+C18</f>
        <v>32257.692307691126</v>
      </c>
      <c r="H50" s="13">
        <f>E50/C18</f>
        <v>0.29030769230764503</v>
      </c>
      <c r="I50" s="197"/>
      <c r="J50" s="196"/>
      <c r="K50" s="192"/>
      <c r="L50" s="195"/>
    </row>
    <row r="51" spans="2:16" ht="16.5" customHeight="1">
      <c r="B51" s="4">
        <f t="shared" si="0"/>
        <v>7.2884615384610643E-3</v>
      </c>
      <c r="C51" s="3">
        <f>C50+C77</f>
        <v>99.271153846153894</v>
      </c>
      <c r="D51" s="6">
        <f>(100-C51)*C73</f>
        <v>18221.153846152662</v>
      </c>
      <c r="E51" s="16">
        <f>D51-D42-C72</f>
        <v>8171.1538461525197</v>
      </c>
      <c r="F51" s="4">
        <f t="shared" si="2"/>
        <v>7.2884615384610643E-3</v>
      </c>
      <c r="G51" s="5">
        <f>E51+C18</f>
        <v>33171.15384615252</v>
      </c>
      <c r="H51" s="7">
        <f>E51/C18</f>
        <v>0.32684615384610077</v>
      </c>
      <c r="I51" s="197"/>
      <c r="J51" s="196"/>
      <c r="K51" s="192"/>
      <c r="L51" s="195"/>
    </row>
    <row r="52" spans="2:16" ht="16.5" customHeight="1">
      <c r="B52" s="8">
        <f t="shared" si="0"/>
        <v>7.65384615384562E-3</v>
      </c>
      <c r="C52" s="9">
        <f>C51+C77</f>
        <v>99.234615384615438</v>
      </c>
      <c r="D52" s="10">
        <f>(100-C52)*C73</f>
        <v>19134.615384614051</v>
      </c>
      <c r="E52" s="21">
        <f>D52-D42-C72</f>
        <v>9084.6153846139096</v>
      </c>
      <c r="F52" s="8">
        <f t="shared" si="2"/>
        <v>7.65384615384562E-3</v>
      </c>
      <c r="G52" s="11">
        <f>E52+C18</f>
        <v>34084.615384613906</v>
      </c>
      <c r="H52" s="13">
        <f>E52/C18</f>
        <v>0.36338461538455641</v>
      </c>
      <c r="I52" s="197"/>
      <c r="J52" s="196"/>
      <c r="K52" s="192"/>
      <c r="L52" s="195"/>
    </row>
    <row r="53" spans="2:16" ht="16.5" customHeight="1">
      <c r="B53" s="4">
        <f t="shared" si="0"/>
        <v>8.0192307692301765E-3</v>
      </c>
      <c r="C53" s="3">
        <f>C52+C77</f>
        <v>99.198076923076982</v>
      </c>
      <c r="D53" s="6">
        <f>(100-C53)*C73</f>
        <v>20048.076923075441</v>
      </c>
      <c r="E53" s="16">
        <f>D53-D42-C72</f>
        <v>9998.0769230752994</v>
      </c>
      <c r="F53" s="4">
        <f t="shared" si="2"/>
        <v>8.0192307692301765E-3</v>
      </c>
      <c r="G53" s="5">
        <f>E53+C18</f>
        <v>34998.076923075299</v>
      </c>
      <c r="H53" s="7">
        <f>E53/C18</f>
        <v>0.39992307692301199</v>
      </c>
      <c r="I53" s="197"/>
      <c r="J53" s="196"/>
      <c r="K53" s="192"/>
      <c r="L53" s="195"/>
    </row>
    <row r="54" spans="2:16" ht="16.5" customHeight="1">
      <c r="B54" s="8">
        <f t="shared" si="0"/>
        <v>8.3846153846147339E-3</v>
      </c>
      <c r="C54" s="9">
        <f>C53+C77</f>
        <v>99.161538461538527</v>
      </c>
      <c r="D54" s="10">
        <f>(100-C54)*C73</f>
        <v>20961.538461536831</v>
      </c>
      <c r="E54" s="21">
        <f>D54-D42-C72</f>
        <v>10911.538461536689</v>
      </c>
      <c r="F54" s="8">
        <f t="shared" si="2"/>
        <v>8.3846153846147339E-3</v>
      </c>
      <c r="G54" s="11">
        <f>E54+C18</f>
        <v>35911.538461536693</v>
      </c>
      <c r="H54" s="13">
        <f>E54/C18</f>
        <v>0.43646153846146757</v>
      </c>
      <c r="I54" s="197"/>
      <c r="J54" s="196"/>
      <c r="K54" s="192"/>
      <c r="L54" s="212"/>
    </row>
    <row r="55" spans="2:16" ht="16.5" customHeight="1">
      <c r="B55" s="4">
        <f t="shared" si="0"/>
        <v>8.7499999999992896E-3</v>
      </c>
      <c r="C55" s="3">
        <f>C54+C77</f>
        <v>99.125000000000071</v>
      </c>
      <c r="D55" s="6">
        <f>(100-C55)*C73</f>
        <v>21874.999999998225</v>
      </c>
      <c r="E55" s="16">
        <f>D55-D42-C72</f>
        <v>11824.999999998083</v>
      </c>
      <c r="F55" s="4">
        <f t="shared" si="2"/>
        <v>8.7499999999992896E-3</v>
      </c>
      <c r="G55" s="5">
        <f>E55+C18</f>
        <v>36824.999999998079</v>
      </c>
      <c r="H55" s="7">
        <f>E55/C18</f>
        <v>0.47299999999992332</v>
      </c>
      <c r="I55" s="197"/>
      <c r="J55" s="196"/>
      <c r="K55" s="192"/>
      <c r="L55" s="212"/>
    </row>
    <row r="56" spans="2:16" ht="16.5" customHeight="1">
      <c r="B56" s="8">
        <f t="shared" si="0"/>
        <v>9.1153846153838453E-3</v>
      </c>
      <c r="C56" s="9">
        <f>C55+C77</f>
        <v>99.088461538461615</v>
      </c>
      <c r="D56" s="10">
        <f>(100-C56)*C73</f>
        <v>22788.461538459615</v>
      </c>
      <c r="E56" s="21">
        <f>D56-D42-C72</f>
        <v>12738.461538459473</v>
      </c>
      <c r="F56" s="8">
        <f t="shared" si="2"/>
        <v>9.1153846153838453E-3</v>
      </c>
      <c r="G56" s="11">
        <f>E56+C18</f>
        <v>37738.461538459473</v>
      </c>
      <c r="H56" s="13">
        <f>E56/C18</f>
        <v>0.5095384615383789</v>
      </c>
      <c r="I56" s="197"/>
      <c r="J56" s="196"/>
      <c r="K56" s="192"/>
      <c r="L56" s="212"/>
    </row>
    <row r="57" spans="2:16" ht="16.5" customHeight="1">
      <c r="B57" s="4">
        <f t="shared" si="0"/>
        <v>9.4807692307684027E-3</v>
      </c>
      <c r="C57" s="3">
        <f>C56+C77</f>
        <v>99.05192307692316</v>
      </c>
      <c r="D57" s="6">
        <f>(100-C57)*C73</f>
        <v>23701.923076921004</v>
      </c>
      <c r="E57" s="16">
        <f>D57-D42-C72</f>
        <v>13651.923076920863</v>
      </c>
      <c r="F57" s="4">
        <f t="shared" si="2"/>
        <v>9.4807692307684027E-3</v>
      </c>
      <c r="G57" s="5">
        <f>E57+C18</f>
        <v>38651.923076920866</v>
      </c>
      <c r="H57" s="7">
        <f>E57/C18</f>
        <v>0.54607692307683453</v>
      </c>
      <c r="I57" s="197"/>
      <c r="J57" s="196"/>
      <c r="K57" s="192"/>
      <c r="L57" s="212"/>
    </row>
    <row r="58" spans="2:16" ht="16.5" customHeight="1">
      <c r="B58" s="8">
        <f t="shared" si="0"/>
        <v>9.8461538461529583E-3</v>
      </c>
      <c r="C58" s="9">
        <f>C57+C77</f>
        <v>99.015384615384704</v>
      </c>
      <c r="D58" s="10">
        <f>(100-C58)*C73</f>
        <v>24615.384615382398</v>
      </c>
      <c r="E58" s="21">
        <f>D58-D42-C72</f>
        <v>14565.384615382256</v>
      </c>
      <c r="F58" s="8">
        <f t="shared" si="2"/>
        <v>9.8461538461529583E-3</v>
      </c>
      <c r="G58" s="11">
        <f>E58+C18</f>
        <v>39565.384615382252</v>
      </c>
      <c r="H58" s="13">
        <f>E58/C18</f>
        <v>0.58261538461529028</v>
      </c>
      <c r="I58" s="197"/>
      <c r="J58" s="196"/>
      <c r="K58" s="192"/>
      <c r="L58" s="212"/>
    </row>
    <row r="59" spans="2:16" ht="16.5" customHeight="1">
      <c r="B59" s="4">
        <f t="shared" si="0"/>
        <v>1.0211538461537516E-2</v>
      </c>
      <c r="C59" s="3">
        <f>C58+C77</f>
        <v>98.978846153846249</v>
      </c>
      <c r="D59" s="6">
        <f>(100-C59)*C73</f>
        <v>25528.846153843788</v>
      </c>
      <c r="E59" s="33">
        <f>D59-D42-C72</f>
        <v>15478.846153843646</v>
      </c>
      <c r="F59" s="4">
        <f t="shared" si="2"/>
        <v>1.0211538461537516E-2</v>
      </c>
      <c r="G59" s="5">
        <f>E59+C18</f>
        <v>40478.846153843646</v>
      </c>
      <c r="H59" s="7">
        <f>E59/C18</f>
        <v>0.6191538461537458</v>
      </c>
      <c r="I59" s="197"/>
      <c r="J59" s="196"/>
      <c r="K59" s="192"/>
      <c r="L59" s="212"/>
    </row>
    <row r="60" spans="2:16" ht="16.5" customHeight="1">
      <c r="B60" s="8">
        <f t="shared" si="0"/>
        <v>1.0576923076922071E-2</v>
      </c>
      <c r="C60" s="9">
        <f>C59+C77</f>
        <v>98.942307692307793</v>
      </c>
      <c r="D60" s="10">
        <f>(100-C60)*C73</f>
        <v>26442.307692305178</v>
      </c>
      <c r="E60" s="21">
        <f>D60-D42-C72</f>
        <v>16392.307692305036</v>
      </c>
      <c r="F60" s="8">
        <f t="shared" si="2"/>
        <v>1.0576923076922071E-2</v>
      </c>
      <c r="G60" s="11">
        <f>E60+C18</f>
        <v>41392.307692305039</v>
      </c>
      <c r="H60" s="13">
        <f>E60/C18</f>
        <v>0.65569230769220144</v>
      </c>
      <c r="I60" s="197"/>
      <c r="J60" s="196"/>
      <c r="K60" s="192"/>
      <c r="L60" s="212"/>
    </row>
    <row r="61" spans="2:16" ht="16.5" customHeight="1">
      <c r="B61" s="4">
        <f t="shared" si="0"/>
        <v>1.0942307692306627E-2</v>
      </c>
      <c r="C61" s="3">
        <f>C60+C77</f>
        <v>98.905769230769337</v>
      </c>
      <c r="D61" s="6">
        <f>(100-C61)*C73</f>
        <v>27355.769230766567</v>
      </c>
      <c r="E61" s="16">
        <f>D61-D42-C72</f>
        <v>17305.769230766426</v>
      </c>
      <c r="F61" s="4">
        <f t="shared" si="2"/>
        <v>1.0942307692306627E-2</v>
      </c>
      <c r="G61" s="5">
        <f>E61+C18</f>
        <v>42305.769230766426</v>
      </c>
      <c r="H61" s="7">
        <f>E61/C18</f>
        <v>0.69223076923065707</v>
      </c>
      <c r="I61" s="197"/>
      <c r="J61" s="196"/>
      <c r="K61" s="192"/>
      <c r="L61" s="212"/>
    </row>
    <row r="62" spans="2:16" ht="16.5" customHeight="1">
      <c r="B62" s="8">
        <f t="shared" si="0"/>
        <v>1.1307692307691184E-2</v>
      </c>
      <c r="C62" s="9">
        <f>C61+C77</f>
        <v>98.869230769230882</v>
      </c>
      <c r="D62" s="10">
        <f>(100-C62)*C73</f>
        <v>28269.230769227961</v>
      </c>
      <c r="E62" s="21">
        <f>D62-D42-C72</f>
        <v>18219.230769227819</v>
      </c>
      <c r="F62" s="8">
        <f t="shared" si="2"/>
        <v>1.1307692307691184E-2</v>
      </c>
      <c r="G62" s="11">
        <f>E62+C18</f>
        <v>43219.230769227819</v>
      </c>
      <c r="H62" s="13">
        <f>E62/C18</f>
        <v>0.72876923076911282</v>
      </c>
      <c r="I62" s="197"/>
      <c r="J62" s="196"/>
      <c r="K62" s="192"/>
      <c r="L62" s="212"/>
    </row>
    <row r="63" spans="2:16" ht="16.5" customHeight="1">
      <c r="B63" s="4">
        <f t="shared" si="0"/>
        <v>1.167307692307574E-2</v>
      </c>
      <c r="C63" s="3">
        <f>C62+C77</f>
        <v>98.832692307692426</v>
      </c>
      <c r="D63" s="6">
        <f>(100-C63)*C73</f>
        <v>29182.692307689351</v>
      </c>
      <c r="E63" s="16">
        <f>D63-D42-C72</f>
        <v>19132.692307689209</v>
      </c>
      <c r="F63" s="4">
        <f t="shared" si="2"/>
        <v>1.167307692307574E-2</v>
      </c>
      <c r="G63" s="5">
        <f>E63+C51</f>
        <v>19231.963461535364</v>
      </c>
      <c r="H63" s="7">
        <f>E63/C18</f>
        <v>0.76530769230756834</v>
      </c>
      <c r="I63" s="197"/>
      <c r="J63" s="196"/>
      <c r="K63" s="192"/>
      <c r="L63" s="212"/>
    </row>
    <row r="64" spans="2:16" ht="16.5" customHeight="1">
      <c r="B64" s="8">
        <f t="shared" si="0"/>
        <v>1.2038461538460297E-2</v>
      </c>
      <c r="C64" s="9">
        <f>C63+C77</f>
        <v>98.79615384615397</v>
      </c>
      <c r="D64" s="10">
        <f>(100-C64)*C73</f>
        <v>30096.153846150741</v>
      </c>
      <c r="E64" s="21">
        <f>D64-D42-C72</f>
        <v>20046.153846150599</v>
      </c>
      <c r="F64" s="8">
        <f t="shared" si="2"/>
        <v>1.2038461538460297E-2</v>
      </c>
      <c r="G64" s="11">
        <f>E64+C18</f>
        <v>45046.153846150599</v>
      </c>
      <c r="H64" s="13">
        <f>E64/C18</f>
        <v>0.80184615384602398</v>
      </c>
      <c r="I64" s="197"/>
      <c r="J64" s="196"/>
      <c r="K64" s="192"/>
      <c r="L64" s="212"/>
    </row>
    <row r="65" spans="2:70" ht="16.5" customHeight="1">
      <c r="B65" s="4">
        <f t="shared" si="0"/>
        <v>1.2403846153844853E-2</v>
      </c>
      <c r="C65" s="3">
        <f>C64+C77</f>
        <v>98.759615384615515</v>
      </c>
      <c r="D65" s="6">
        <f>(100-C65)*C73</f>
        <v>31009.615384612134</v>
      </c>
      <c r="E65" s="16">
        <f>D65-D42-C72</f>
        <v>20959.615384611992</v>
      </c>
      <c r="F65" s="4">
        <f t="shared" si="2"/>
        <v>1.2403846153844853E-2</v>
      </c>
      <c r="G65" s="5">
        <f>E65+C18</f>
        <v>45959.615384611992</v>
      </c>
      <c r="H65" s="7">
        <f>E65/C18</f>
        <v>0.83838461538447973</v>
      </c>
      <c r="I65" s="197"/>
      <c r="J65" s="196"/>
      <c r="K65" s="192"/>
      <c r="L65" s="212"/>
    </row>
    <row r="66" spans="2:70" ht="16.5" customHeight="1">
      <c r="B66" s="8">
        <f t="shared" si="0"/>
        <v>1.2769230769229409E-2</v>
      </c>
      <c r="C66" s="9">
        <f>C65+C77</f>
        <v>98.723076923077059</v>
      </c>
      <c r="D66" s="10">
        <f>(100-C66)*C73</f>
        <v>31923.076923073524</v>
      </c>
      <c r="E66" s="21">
        <f>D66-D42-C72</f>
        <v>21873.076923073382</v>
      </c>
      <c r="F66" s="8">
        <f t="shared" si="2"/>
        <v>1.2769230769229409E-2</v>
      </c>
      <c r="G66" s="11">
        <f>E66+C18</f>
        <v>46873.076923073386</v>
      </c>
      <c r="H66" s="13">
        <f>E66/C18</f>
        <v>0.87492307692293525</v>
      </c>
      <c r="I66" s="197"/>
      <c r="J66" s="196"/>
      <c r="K66" s="192"/>
      <c r="L66" s="212"/>
    </row>
    <row r="67" spans="2:70" ht="16.5" customHeight="1">
      <c r="B67" s="28">
        <f t="shared" si="0"/>
        <v>1.3499999999999943E-2</v>
      </c>
      <c r="C67" s="34">
        <v>98.65</v>
      </c>
      <c r="D67" s="29">
        <f>(100-C67)*C73</f>
        <v>33749.999999999854</v>
      </c>
      <c r="E67" s="30">
        <f>D67-D42-C72</f>
        <v>23699.999999999713</v>
      </c>
      <c r="F67" s="28">
        <f t="shared" si="2"/>
        <v>1.3499999999999943E-2</v>
      </c>
      <c r="G67" s="31">
        <f>E67+C18</f>
        <v>48699.999999999709</v>
      </c>
      <c r="H67" s="32">
        <f>E67/C18</f>
        <v>0.94799999999998852</v>
      </c>
      <c r="I67" s="197"/>
      <c r="J67" s="196"/>
      <c r="K67" s="192"/>
      <c r="L67" s="212"/>
    </row>
    <row r="68" spans="2:70" s="47" customFormat="1" ht="14.25" customHeight="1" thickBot="1">
      <c r="B68" s="141"/>
      <c r="C68" s="142"/>
      <c r="D68" s="142"/>
      <c r="E68" s="143"/>
      <c r="F68" s="160"/>
      <c r="G68" s="158"/>
      <c r="H68" s="160"/>
      <c r="I68" s="197"/>
      <c r="J68" s="196"/>
      <c r="K68" s="192"/>
      <c r="L68" s="212"/>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row>
    <row r="69" spans="2:70" s="47" customFormat="1" ht="12.75" customHeight="1" thickTop="1">
      <c r="B69" s="141"/>
      <c r="C69" s="142"/>
      <c r="D69" s="142"/>
      <c r="E69" s="144"/>
      <c r="F69" s="164"/>
      <c r="G69" s="166"/>
      <c r="H69" s="167"/>
      <c r="I69" s="213"/>
      <c r="J69" s="196"/>
      <c r="K69" s="192"/>
      <c r="L69" s="212"/>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row>
    <row r="70" spans="2:70" s="47" customFormat="1" ht="14.25" customHeight="1" thickBot="1">
      <c r="B70" s="142"/>
      <c r="C70" s="145"/>
      <c r="D70" s="146"/>
      <c r="E70" s="147">
        <f>E16*E17</f>
        <v>996</v>
      </c>
      <c r="F70" s="170"/>
      <c r="G70" s="172"/>
      <c r="H70" s="167"/>
      <c r="I70" s="213"/>
      <c r="J70" s="196"/>
      <c r="K70" s="192"/>
      <c r="L70" s="212"/>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row>
    <row r="71" spans="2:70" s="47" customFormat="1" ht="14.25" customHeight="1" thickTop="1">
      <c r="B71" s="142"/>
      <c r="C71" s="148">
        <v>0</v>
      </c>
      <c r="D71" s="148" t="s">
        <v>13</v>
      </c>
      <c r="E71" s="149"/>
      <c r="F71" s="170"/>
      <c r="G71" s="172"/>
      <c r="H71" s="167"/>
      <c r="I71" s="213"/>
      <c r="J71" s="196"/>
      <c r="K71" s="192"/>
      <c r="L71" s="212"/>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row>
    <row r="72" spans="2:70" s="47" customFormat="1" ht="14.25" customHeight="1">
      <c r="B72" s="142">
        <v>41.67</v>
      </c>
      <c r="C72" s="150">
        <f>-C28</f>
        <v>50</v>
      </c>
      <c r="D72" s="150" t="s">
        <v>2</v>
      </c>
      <c r="E72" s="149">
        <f>E18*E19</f>
        <v>0</v>
      </c>
      <c r="F72" s="170"/>
      <c r="G72" s="172"/>
      <c r="H72" s="167"/>
      <c r="I72" s="213"/>
      <c r="J72" s="196"/>
      <c r="K72" s="192"/>
      <c r="L72" s="212"/>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row>
    <row r="73" spans="2:70" s="47" customFormat="1" ht="14.25" customHeight="1">
      <c r="B73" s="142">
        <v>-15</v>
      </c>
      <c r="C73" s="150">
        <f>(G22*C74)*100</f>
        <v>25000</v>
      </c>
      <c r="D73" s="150" t="s">
        <v>0</v>
      </c>
      <c r="E73" s="149"/>
      <c r="F73" s="170"/>
      <c r="G73" s="172"/>
      <c r="H73" s="167"/>
      <c r="I73" s="213"/>
      <c r="J73" s="196"/>
      <c r="K73" s="192"/>
      <c r="L73" s="212"/>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row>
    <row r="74" spans="2:70" s="47" customFormat="1" ht="14.25" customHeight="1">
      <c r="B74" s="142">
        <f>SUM(B72:B73)</f>
        <v>26.67</v>
      </c>
      <c r="C74" s="150">
        <v>25</v>
      </c>
      <c r="D74" s="150" t="s">
        <v>3</v>
      </c>
      <c r="E74" s="149">
        <f>E20*E21</f>
        <v>0</v>
      </c>
      <c r="F74" s="170"/>
      <c r="G74" s="172"/>
      <c r="H74" s="167"/>
      <c r="I74" s="213"/>
      <c r="J74" s="196"/>
      <c r="K74" s="192"/>
      <c r="L74" s="212"/>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row>
    <row r="75" spans="2:70" s="47" customFormat="1" ht="14.25" customHeight="1">
      <c r="B75" s="142">
        <f>B74*0.85</f>
        <v>22.669499999999999</v>
      </c>
      <c r="C75" s="150">
        <f>C73/100</f>
        <v>250</v>
      </c>
      <c r="D75" s="150" t="s">
        <v>1</v>
      </c>
      <c r="E75" s="149">
        <f>(E70+E72+E74)/G22</f>
        <v>99.6</v>
      </c>
      <c r="F75" s="170"/>
      <c r="G75" s="172"/>
      <c r="H75" s="167"/>
      <c r="I75" s="213"/>
      <c r="J75" s="196"/>
      <c r="K75" s="192"/>
      <c r="L75" s="212"/>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row>
    <row r="76" spans="2:70" s="47" customFormat="1" ht="14.25" customHeight="1">
      <c r="B76" s="142">
        <f>B75*(G23+G22)</f>
        <v>453.39</v>
      </c>
      <c r="C76" s="151">
        <f>(100-C42)/10</f>
        <v>4.000000000000057E-2</v>
      </c>
      <c r="D76" s="148" t="s">
        <v>12</v>
      </c>
      <c r="E76" s="149"/>
      <c r="F76" s="170"/>
      <c r="G76" s="172"/>
      <c r="H76" s="167"/>
      <c r="I76" s="213"/>
      <c r="J76" s="196"/>
      <c r="K76" s="192"/>
      <c r="L76" s="212"/>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row>
    <row r="77" spans="2:70" s="47" customFormat="1" ht="14.25" customHeight="1">
      <c r="B77" s="142">
        <f>(G22+G23)*B72</f>
        <v>833.40000000000009</v>
      </c>
      <c r="C77" s="152">
        <f>(C67-C42)/26</f>
        <v>-3.6538461538461103E-2</v>
      </c>
      <c r="D77" s="148" t="s">
        <v>11</v>
      </c>
      <c r="E77" s="149"/>
      <c r="F77" s="170"/>
      <c r="G77" s="172"/>
      <c r="H77" s="167"/>
      <c r="I77" s="213"/>
      <c r="J77" s="196"/>
      <c r="K77" s="192"/>
      <c r="L77" s="212"/>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row>
    <row r="78" spans="2:70" s="47" customFormat="1" ht="14.25" customHeight="1">
      <c r="B78" s="142">
        <f>B76/B77</f>
        <v>0.54402447804175658</v>
      </c>
      <c r="C78" s="153">
        <f>(C72/C75)/100</f>
        <v>2E-3</v>
      </c>
      <c r="D78" s="148" t="s">
        <v>23</v>
      </c>
      <c r="E78" s="154"/>
      <c r="F78" s="173"/>
      <c r="G78" s="174"/>
      <c r="H78" s="138"/>
      <c r="I78" s="213"/>
      <c r="J78" s="196"/>
      <c r="K78" s="192"/>
      <c r="L78" s="212"/>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row>
    <row r="79" spans="2:70" s="47" customFormat="1" ht="14.25" customHeight="1">
      <c r="B79" s="148"/>
      <c r="C79" s="142"/>
      <c r="D79" s="146"/>
      <c r="E79" s="155"/>
      <c r="I79" s="197"/>
      <c r="J79" s="196"/>
      <c r="K79" s="192"/>
      <c r="L79" s="212"/>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row>
    <row r="80" spans="2:70" s="47" customFormat="1" ht="14.25" customHeight="1">
      <c r="B80" s="176">
        <v>2500</v>
      </c>
      <c r="C80" s="48" t="s">
        <v>83</v>
      </c>
      <c r="D80" s="139"/>
      <c r="E80" s="155"/>
      <c r="I80" s="197"/>
      <c r="J80" s="196"/>
      <c r="K80" s="192"/>
      <c r="L80" s="212"/>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row>
    <row r="81" spans="2:70" s="47" customFormat="1" ht="14.25" customHeight="1">
      <c r="B81" s="156"/>
      <c r="C81" s="48"/>
      <c r="D81" s="139"/>
      <c r="E81" s="157"/>
      <c r="I81" s="197"/>
      <c r="J81" s="196"/>
      <c r="K81" s="192"/>
      <c r="L81" s="212"/>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row>
    <row r="82" spans="2:70" s="47" customFormat="1" ht="14.25" customHeight="1">
      <c r="B82" s="138">
        <f>(100-E16)/8</f>
        <v>5.0000000000000711E-2</v>
      </c>
      <c r="C82" s="159" t="s">
        <v>84</v>
      </c>
      <c r="D82" s="160"/>
      <c r="E82" s="161"/>
      <c r="I82" s="197"/>
      <c r="J82" s="196"/>
      <c r="K82" s="192"/>
      <c r="L82" s="212"/>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row>
    <row r="83" spans="2:70" s="47" customFormat="1" ht="14.25" customHeight="1">
      <c r="B83" s="158"/>
      <c r="C83" s="163"/>
      <c r="D83" s="164"/>
      <c r="E83" s="165"/>
      <c r="I83" s="197"/>
      <c r="J83" s="196"/>
      <c r="K83" s="192"/>
      <c r="L83" s="212"/>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row>
    <row r="84" spans="2:70" s="47" customFormat="1" ht="14.25" customHeight="1">
      <c r="B84" s="162"/>
      <c r="C84" s="169"/>
      <c r="D84" s="170"/>
      <c r="E84" s="171"/>
      <c r="I84" s="197"/>
      <c r="J84" s="196"/>
      <c r="K84" s="192"/>
      <c r="L84" s="212"/>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row>
    <row r="85" spans="2:70" s="47" customFormat="1" ht="14.25" customHeight="1">
      <c r="B85" s="168"/>
      <c r="C85" s="169"/>
      <c r="D85" s="170"/>
      <c r="E85" s="171"/>
      <c r="I85" s="197"/>
      <c r="J85" s="196"/>
      <c r="K85" s="192"/>
      <c r="L85" s="212"/>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row>
    <row r="86" spans="2:70" s="47" customFormat="1" ht="14.25" customHeight="1">
      <c r="B86" s="168"/>
      <c r="C86" s="169"/>
      <c r="D86" s="170"/>
      <c r="E86" s="171"/>
      <c r="I86" s="197"/>
      <c r="J86" s="196"/>
      <c r="K86" s="192"/>
      <c r="L86" s="212"/>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row>
    <row r="87" spans="2:70" s="47" customFormat="1" ht="14.25" customHeight="1">
      <c r="B87" s="168"/>
      <c r="C87" s="169"/>
      <c r="D87" s="170"/>
      <c r="E87" s="171"/>
      <c r="I87" s="197"/>
      <c r="J87" s="196"/>
      <c r="K87" s="192"/>
      <c r="L87" s="212"/>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row>
    <row r="88" spans="2:70" s="47" customFormat="1" ht="14.25" customHeight="1">
      <c r="B88" s="168"/>
      <c r="C88" s="169"/>
      <c r="D88" s="170"/>
      <c r="E88" s="171"/>
      <c r="I88" s="197"/>
      <c r="J88" s="196"/>
      <c r="K88" s="192"/>
      <c r="L88" s="212"/>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row>
    <row r="89" spans="2:70" s="47" customFormat="1" ht="14.25" customHeight="1">
      <c r="B89" s="168"/>
      <c r="C89" s="169"/>
      <c r="D89" s="170"/>
      <c r="E89" s="171"/>
      <c r="I89" s="197"/>
      <c r="J89" s="196"/>
      <c r="K89" s="192"/>
      <c r="L89" s="212"/>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row>
    <row r="90" spans="2:70" s="47" customFormat="1" ht="14.25" customHeight="1">
      <c r="B90" s="168"/>
      <c r="C90" s="169"/>
      <c r="D90" s="170"/>
      <c r="E90" s="171"/>
      <c r="I90" s="197"/>
      <c r="J90" s="196"/>
      <c r="K90" s="192"/>
      <c r="L90" s="212"/>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row>
    <row r="91" spans="2:70" s="47" customFormat="1" ht="14.25" customHeight="1">
      <c r="B91" s="168"/>
      <c r="C91" s="169"/>
      <c r="D91" s="170"/>
      <c r="E91" s="171"/>
      <c r="I91" s="197"/>
      <c r="J91" s="196"/>
      <c r="K91" s="192"/>
      <c r="L91" s="212"/>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row>
    <row r="92" spans="2:70" s="47" customFormat="1" ht="14.25" customHeight="1">
      <c r="B92" s="168"/>
      <c r="C92" s="140"/>
      <c r="I92" s="197"/>
      <c r="J92" s="196"/>
      <c r="K92" s="192"/>
      <c r="L92" s="212"/>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row>
    <row r="93" spans="2:70" s="47" customFormat="1" ht="14.25" customHeight="1">
      <c r="C93" s="140"/>
      <c r="I93" s="197"/>
      <c r="J93" s="196"/>
      <c r="K93" s="192"/>
      <c r="L93" s="212"/>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row>
    <row r="94" spans="2:70" s="47" customFormat="1" ht="14.25" customHeight="1">
      <c r="C94" s="140"/>
      <c r="I94" s="197"/>
      <c r="J94" s="196"/>
      <c r="K94" s="192"/>
      <c r="L94" s="212"/>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row>
    <row r="95" spans="2:70" s="47" customFormat="1" ht="14.25" customHeight="1">
      <c r="C95" s="140"/>
      <c r="I95" s="197"/>
      <c r="J95" s="196"/>
      <c r="K95" s="192"/>
      <c r="L95" s="212"/>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row>
    <row r="96" spans="2:70" s="47" customFormat="1" ht="14.25" customHeight="1">
      <c r="C96" s="140"/>
      <c r="I96" s="197"/>
      <c r="J96" s="196"/>
      <c r="K96" s="192"/>
      <c r="L96" s="212"/>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row>
    <row r="97" spans="2:70" s="47" customFormat="1" ht="14.25" customHeight="1">
      <c r="C97" s="140"/>
      <c r="I97" s="197"/>
      <c r="J97" s="196"/>
      <c r="K97" s="192"/>
      <c r="L97" s="212"/>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row>
    <row r="98" spans="2:70" s="47" customFormat="1" ht="14.25" customHeight="1">
      <c r="C98" s="140"/>
      <c r="I98" s="197"/>
      <c r="J98" s="196"/>
      <c r="K98" s="192"/>
      <c r="L98" s="212"/>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row>
    <row r="99" spans="2:70" s="47" customFormat="1" ht="14.25" customHeight="1">
      <c r="C99" s="140"/>
      <c r="I99" s="197"/>
      <c r="J99" s="196"/>
      <c r="K99" s="192"/>
      <c r="L99" s="212"/>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row>
    <row r="100" spans="2:70" s="47" customFormat="1" ht="14.25" customHeight="1">
      <c r="C100" s="140"/>
      <c r="I100" s="197"/>
      <c r="J100" s="196"/>
      <c r="K100" s="192"/>
      <c r="L100" s="212"/>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row>
    <row r="101" spans="2:70" s="47" customFormat="1" ht="14.25" customHeight="1">
      <c r="C101" s="140"/>
      <c r="I101" s="197"/>
      <c r="J101" s="196"/>
      <c r="K101" s="192"/>
      <c r="L101" s="212"/>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row>
    <row r="102" spans="2:70" s="47" customFormat="1" ht="14.25" customHeight="1">
      <c r="C102" s="140"/>
      <c r="I102" s="197"/>
      <c r="J102" s="196"/>
      <c r="K102" s="192"/>
      <c r="L102" s="212"/>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row>
    <row r="103" spans="2:70" s="47" customFormat="1" ht="14.25" customHeight="1">
      <c r="B103" s="175"/>
      <c r="C103" s="140"/>
      <c r="I103" s="197"/>
      <c r="J103" s="196"/>
      <c r="K103" s="192"/>
      <c r="L103" s="212"/>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row>
    <row r="104" spans="2:70" s="47" customFormat="1" ht="14.25" customHeight="1">
      <c r="C104" s="140"/>
      <c r="I104" s="197"/>
      <c r="J104" s="196"/>
      <c r="K104" s="192"/>
      <c r="L104" s="212"/>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row>
    <row r="105" spans="2:70" s="47" customFormat="1" ht="14.25" customHeight="1">
      <c r="C105" s="140"/>
      <c r="I105" s="197"/>
      <c r="J105" s="196"/>
      <c r="K105" s="192"/>
      <c r="L105" s="212"/>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row>
    <row r="106" spans="2:70" s="47" customFormat="1" ht="14.25" customHeight="1">
      <c r="C106" s="140"/>
      <c r="I106" s="197"/>
      <c r="J106" s="196"/>
      <c r="K106" s="192"/>
      <c r="L106" s="212"/>
      <c r="M106" s="39"/>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row>
    <row r="107" spans="2:70" s="47" customFormat="1" ht="14.25" customHeight="1">
      <c r="C107" s="140"/>
      <c r="I107" s="197"/>
      <c r="J107" s="196"/>
      <c r="K107" s="192"/>
      <c r="L107" s="212"/>
      <c r="M107" s="39"/>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row>
    <row r="108" spans="2:70" s="47" customFormat="1" ht="14.25" customHeight="1">
      <c r="C108" s="140"/>
      <c r="I108" s="197"/>
      <c r="J108" s="196"/>
      <c r="K108" s="192"/>
      <c r="L108" s="212"/>
      <c r="M108" s="39"/>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row>
    <row r="109" spans="2:70" s="47" customFormat="1" ht="14.25" customHeight="1">
      <c r="C109" s="140"/>
      <c r="I109" s="197"/>
      <c r="J109" s="196"/>
      <c r="K109" s="192"/>
      <c r="L109" s="212"/>
      <c r="M109" s="39"/>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row>
    <row r="110" spans="2:70" s="47" customFormat="1" ht="14.25" customHeight="1">
      <c r="C110" s="140"/>
      <c r="I110" s="197"/>
      <c r="J110" s="196"/>
      <c r="K110" s="192"/>
      <c r="L110" s="212"/>
      <c r="M110" s="39"/>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row>
    <row r="111" spans="2:70" s="47" customFormat="1" ht="14.25" customHeight="1">
      <c r="C111" s="140"/>
      <c r="I111" s="197"/>
      <c r="J111" s="196"/>
      <c r="K111" s="192"/>
      <c r="L111" s="212"/>
      <c r="M111" s="39"/>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row>
    <row r="112" spans="2:70" s="47" customFormat="1" ht="14.25" customHeight="1">
      <c r="C112" s="140"/>
      <c r="I112" s="197"/>
      <c r="J112" s="196"/>
      <c r="K112" s="192"/>
      <c r="L112" s="212"/>
      <c r="M112" s="39"/>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row>
    <row r="113" spans="3:70" s="47" customFormat="1" ht="14.25" customHeight="1">
      <c r="C113" s="140"/>
      <c r="I113" s="197"/>
      <c r="J113" s="196"/>
      <c r="K113" s="192"/>
      <c r="L113" s="212"/>
      <c r="M113" s="39"/>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row>
    <row r="114" spans="3:70" s="47" customFormat="1" ht="15">
      <c r="C114" s="140"/>
      <c r="I114" s="1"/>
      <c r="J114" s="1"/>
      <c r="K114" s="1"/>
      <c r="L114" s="212"/>
      <c r="M114" s="39"/>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row>
    <row r="115" spans="3:70" s="47" customFormat="1">
      <c r="C115" s="140"/>
      <c r="I115" s="39"/>
      <c r="J115" s="39"/>
      <c r="K115" s="39"/>
      <c r="L115" s="36"/>
      <c r="M115" s="39"/>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row>
    <row r="116" spans="3:70" s="47" customFormat="1">
      <c r="C116" s="140"/>
      <c r="I116" s="39"/>
      <c r="J116" s="39"/>
      <c r="K116" s="39"/>
      <c r="L116" s="214"/>
      <c r="M116" s="39"/>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row>
    <row r="117" spans="3:70" s="47" customFormat="1">
      <c r="C117" s="140"/>
      <c r="I117" s="1"/>
      <c r="J117" s="1"/>
      <c r="K117" s="1"/>
      <c r="L117" s="1"/>
      <c r="M117" s="39"/>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row>
    <row r="118" spans="3:70" s="47" customFormat="1">
      <c r="C118" s="140"/>
      <c r="I118" s="1"/>
      <c r="J118" s="1"/>
      <c r="K118" s="1"/>
      <c r="L118" s="1"/>
      <c r="M118" s="39"/>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row>
    <row r="119" spans="3:70" s="47" customFormat="1">
      <c r="C119" s="140"/>
      <c r="I119" s="1"/>
      <c r="J119" s="1"/>
      <c r="K119" s="1"/>
      <c r="L119" s="1"/>
      <c r="M119" s="39"/>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row>
    <row r="120" spans="3:70" s="47" customFormat="1">
      <c r="C120" s="140"/>
      <c r="I120" s="1"/>
      <c r="J120" s="1"/>
      <c r="K120" s="1"/>
      <c r="L120" s="1"/>
      <c r="M120" s="39"/>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row>
    <row r="121" spans="3:70" s="47" customFormat="1">
      <c r="C121" s="140"/>
      <c r="I121" s="1"/>
      <c r="J121" s="1"/>
      <c r="K121" s="1"/>
      <c r="L121" s="1"/>
      <c r="M121" s="39"/>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row>
    <row r="122" spans="3:70" s="47" customFormat="1">
      <c r="C122" s="140"/>
      <c r="I122" s="1"/>
      <c r="J122" s="1"/>
      <c r="K122" s="1"/>
      <c r="L122" s="1"/>
      <c r="M122" s="39"/>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row>
    <row r="123" spans="3:70" s="47" customFormat="1">
      <c r="C123" s="140"/>
      <c r="I123" s="1"/>
      <c r="J123" s="1"/>
      <c r="K123" s="1"/>
      <c r="L123" s="1"/>
      <c r="M123" s="39"/>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row>
    <row r="124" spans="3:70" s="47" customFormat="1">
      <c r="C124" s="140"/>
      <c r="I124" s="1"/>
      <c r="J124" s="1"/>
      <c r="K124" s="1"/>
      <c r="L124" s="1"/>
      <c r="M124" s="39"/>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row>
    <row r="125" spans="3:70" s="47" customFormat="1">
      <c r="C125" s="140"/>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row>
    <row r="126" spans="3:70" s="47" customFormat="1">
      <c r="C126" s="140"/>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row>
    <row r="127" spans="3:70" s="47" customFormat="1">
      <c r="C127" s="140"/>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row>
    <row r="128" spans="3:70" s="47" customFormat="1">
      <c r="C128" s="140"/>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row>
    <row r="129" spans="3:70" s="47" customFormat="1">
      <c r="C129" s="140"/>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row>
    <row r="130" spans="3:70" s="47" customFormat="1">
      <c r="C130" s="140"/>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row>
    <row r="131" spans="3:70" s="47" customFormat="1" ht="12">
      <c r="C131" s="140"/>
      <c r="I131" s="39"/>
      <c r="J131" s="39"/>
      <c r="K131" s="39"/>
      <c r="L131" s="215"/>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row>
    <row r="132" spans="3:70" s="47" customFormat="1" ht="12">
      <c r="C132" s="140"/>
      <c r="I132" s="216"/>
      <c r="J132" s="217"/>
      <c r="K132" s="217"/>
      <c r="L132" s="218"/>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row>
    <row r="133" spans="3:70" s="47" customFormat="1">
      <c r="C133" s="140"/>
      <c r="I133" s="216"/>
      <c r="J133" s="217"/>
      <c r="K133" s="217"/>
      <c r="L133" s="219"/>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row>
    <row r="134" spans="3:70" s="47" customFormat="1">
      <c r="C134" s="140"/>
      <c r="I134" s="220"/>
      <c r="J134" s="221"/>
      <c r="K134" s="221"/>
      <c r="L134" s="219"/>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row>
    <row r="135" spans="3:70" s="47" customFormat="1">
      <c r="C135" s="140"/>
      <c r="I135" s="220"/>
      <c r="J135" s="221"/>
      <c r="K135" s="221"/>
      <c r="L135" s="222"/>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row>
    <row r="136" spans="3:70" s="47" customFormat="1">
      <c r="C136" s="140"/>
      <c r="I136" s="220"/>
      <c r="J136" s="221"/>
      <c r="K136" s="221"/>
      <c r="L136" s="222"/>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row>
    <row r="137" spans="3:70" s="47" customFormat="1">
      <c r="C137" s="140"/>
      <c r="I137" s="220"/>
      <c r="J137" s="221"/>
      <c r="K137" s="221"/>
      <c r="L137" s="222"/>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row>
    <row r="138" spans="3:70" s="47" customFormat="1">
      <c r="C138" s="140"/>
      <c r="I138" s="220"/>
      <c r="J138" s="221"/>
      <c r="K138" s="221"/>
      <c r="L138" s="222"/>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row>
    <row r="139" spans="3:70" s="47" customFormat="1">
      <c r="C139" s="140"/>
      <c r="I139" s="220"/>
      <c r="J139" s="221"/>
      <c r="K139" s="221"/>
      <c r="L139" s="222"/>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row>
    <row r="140" spans="3:70" s="47" customFormat="1" ht="12" thickBot="1">
      <c r="C140" s="140"/>
      <c r="I140" s="223"/>
      <c r="J140" s="224"/>
      <c r="K140" s="224"/>
      <c r="L140" s="222"/>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row>
    <row r="141" spans="3:70" s="47" customFormat="1" ht="12.75" thickTop="1" thickBot="1">
      <c r="C141" s="140"/>
      <c r="I141" s="1"/>
      <c r="J141" s="1"/>
      <c r="K141" s="1"/>
      <c r="L141" s="225"/>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row>
    <row r="142" spans="3:70" s="47" customFormat="1" ht="12" thickTop="1">
      <c r="C142" s="140"/>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row>
    <row r="143" spans="3:70" s="47" customFormat="1">
      <c r="C143" s="140"/>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row>
    <row r="144" spans="3:70" s="47" customFormat="1">
      <c r="C144" s="140"/>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row>
    <row r="145" spans="3:70" s="47" customFormat="1">
      <c r="C145" s="140"/>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row>
    <row r="146" spans="3:70" s="47" customFormat="1">
      <c r="C146" s="140"/>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row>
    <row r="147" spans="3:70" s="47" customFormat="1">
      <c r="C147" s="140"/>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row>
    <row r="148" spans="3:70" s="47" customFormat="1">
      <c r="C148" s="140"/>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row>
    <row r="149" spans="3:70" s="47" customFormat="1">
      <c r="C149" s="140"/>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row>
    <row r="150" spans="3:70" s="47" customFormat="1">
      <c r="C150" s="140"/>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row>
    <row r="151" spans="3:70" s="47" customFormat="1">
      <c r="C151" s="140"/>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row>
    <row r="152" spans="3:70" s="47" customFormat="1">
      <c r="C152" s="140"/>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row>
    <row r="153" spans="3:70" s="47" customFormat="1">
      <c r="C153" s="140"/>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row>
    <row r="154" spans="3:70" s="47" customFormat="1">
      <c r="C154" s="140"/>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row>
    <row r="155" spans="3:70" s="47" customFormat="1">
      <c r="C155" s="140"/>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row>
    <row r="156" spans="3:70" s="47" customFormat="1">
      <c r="C156" s="140"/>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row>
    <row r="157" spans="3:70" s="47" customFormat="1">
      <c r="C157" s="140"/>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row>
    <row r="158" spans="3:70" s="47" customFormat="1">
      <c r="C158" s="140"/>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row>
    <row r="159" spans="3:70" s="47" customFormat="1">
      <c r="C159" s="140"/>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row>
    <row r="160" spans="3:70" s="47" customFormat="1">
      <c r="C160" s="140"/>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row>
    <row r="161" spans="3:70" s="47" customFormat="1">
      <c r="C161" s="140"/>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row>
    <row r="162" spans="3:70" s="47" customFormat="1">
      <c r="C162" s="140"/>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row>
    <row r="163" spans="3:70" s="47" customFormat="1">
      <c r="C163" s="140"/>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row>
    <row r="164" spans="3:70" s="47" customFormat="1">
      <c r="C164" s="140"/>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row>
    <row r="165" spans="3:70" s="47" customFormat="1">
      <c r="C165" s="140"/>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row>
    <row r="166" spans="3:70" s="47" customFormat="1">
      <c r="C166" s="140"/>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row>
    <row r="167" spans="3:70" s="47" customFormat="1">
      <c r="C167" s="140"/>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row>
    <row r="168" spans="3:70" s="47" customFormat="1">
      <c r="C168" s="140"/>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row>
    <row r="169" spans="3:70" s="47" customFormat="1">
      <c r="C169" s="140"/>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row>
    <row r="170" spans="3:70" s="47" customFormat="1">
      <c r="C170" s="140"/>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row>
    <row r="171" spans="3:70" s="47" customFormat="1">
      <c r="C171" s="140"/>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row>
    <row r="172" spans="3:70" s="47" customFormat="1">
      <c r="C172" s="140"/>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row>
    <row r="173" spans="3:70" s="47" customFormat="1">
      <c r="C173" s="140"/>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row>
    <row r="174" spans="3:70" s="47" customFormat="1">
      <c r="C174" s="140"/>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row>
    <row r="175" spans="3:70" s="47" customFormat="1">
      <c r="C175" s="140"/>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row>
    <row r="176" spans="3:70" s="47" customFormat="1">
      <c r="C176" s="140"/>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row>
    <row r="177" spans="3:70" s="47" customFormat="1">
      <c r="C177" s="140"/>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row>
    <row r="178" spans="3:70" s="47" customFormat="1">
      <c r="C178" s="140"/>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row>
    <row r="179" spans="3:70" s="47" customFormat="1">
      <c r="C179" s="140"/>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row>
    <row r="180" spans="3:70" s="47" customFormat="1">
      <c r="C180" s="140"/>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row>
    <row r="181" spans="3:70" s="47" customFormat="1">
      <c r="C181" s="140"/>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row>
    <row r="182" spans="3:70" s="47" customFormat="1">
      <c r="C182" s="140"/>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row>
    <row r="183" spans="3:70" s="47" customFormat="1">
      <c r="C183" s="140"/>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row>
    <row r="184" spans="3:70" s="47" customFormat="1">
      <c r="C184" s="140"/>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row>
    <row r="185" spans="3:70" s="47" customFormat="1">
      <c r="C185" s="140"/>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row>
    <row r="186" spans="3:70" s="47" customFormat="1">
      <c r="C186" s="140"/>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row>
    <row r="187" spans="3:70" s="47" customFormat="1">
      <c r="C187" s="140"/>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row>
    <row r="188" spans="3:70" s="47" customFormat="1">
      <c r="C188" s="140"/>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row>
    <row r="189" spans="3:70" s="47" customFormat="1">
      <c r="C189" s="140"/>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row>
    <row r="190" spans="3:70" s="47" customFormat="1">
      <c r="C190" s="140"/>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row>
    <row r="191" spans="3:70" s="47" customFormat="1">
      <c r="C191" s="140"/>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row>
    <row r="192" spans="3:70" s="47" customFormat="1">
      <c r="C192" s="140"/>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row>
    <row r="193" spans="3:70" s="47" customFormat="1">
      <c r="C193" s="140"/>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row>
    <row r="194" spans="3:70" s="47" customFormat="1">
      <c r="C194" s="140"/>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row>
    <row r="195" spans="3:70" s="47" customFormat="1">
      <c r="C195" s="140"/>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row>
    <row r="196" spans="3:70" s="47" customFormat="1">
      <c r="C196" s="140"/>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row>
    <row r="197" spans="3:70" s="47" customFormat="1">
      <c r="C197" s="140"/>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row>
    <row r="198" spans="3:70" s="47" customFormat="1">
      <c r="C198" s="140"/>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row>
    <row r="199" spans="3:70" s="47" customFormat="1">
      <c r="C199" s="140"/>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row>
    <row r="200" spans="3:70" s="47" customFormat="1">
      <c r="C200" s="140"/>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row>
    <row r="201" spans="3:70" s="47" customFormat="1">
      <c r="C201" s="140"/>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row>
    <row r="202" spans="3:70" s="47" customFormat="1">
      <c r="C202" s="140"/>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row>
    <row r="203" spans="3:70" s="47" customFormat="1">
      <c r="C203" s="140"/>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row>
    <row r="204" spans="3:70" s="47" customFormat="1">
      <c r="C204" s="140"/>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row>
    <row r="205" spans="3:70" s="47" customFormat="1">
      <c r="C205" s="140"/>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row>
    <row r="206" spans="3:70" s="47" customFormat="1">
      <c r="C206" s="140"/>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row>
    <row r="207" spans="3:70" s="47" customFormat="1">
      <c r="C207" s="140"/>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row>
    <row r="208" spans="3:70" s="47" customFormat="1">
      <c r="C208" s="140"/>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row>
    <row r="209" spans="3:70" s="47" customFormat="1">
      <c r="C209" s="140"/>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row>
    <row r="210" spans="3:70" s="47" customFormat="1">
      <c r="C210" s="140"/>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row>
    <row r="211" spans="3:70" s="47" customFormat="1">
      <c r="C211" s="140"/>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row>
    <row r="212" spans="3:70" s="47" customFormat="1">
      <c r="C212" s="140"/>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row>
    <row r="213" spans="3:70" s="47" customFormat="1">
      <c r="C213" s="140"/>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row>
    <row r="214" spans="3:70" s="47" customFormat="1">
      <c r="C214" s="140"/>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row>
    <row r="215" spans="3:70" s="47" customFormat="1">
      <c r="C215" s="140"/>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row>
    <row r="216" spans="3:70" s="47" customFormat="1">
      <c r="C216" s="140"/>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row>
    <row r="217" spans="3:70" s="47" customFormat="1">
      <c r="C217" s="140"/>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row>
    <row r="218" spans="3:70" s="47" customFormat="1">
      <c r="C218" s="140"/>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row>
    <row r="219" spans="3:70" s="47" customFormat="1">
      <c r="C219" s="140"/>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row>
    <row r="220" spans="3:70" s="47" customFormat="1">
      <c r="C220" s="140"/>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row>
    <row r="221" spans="3:70" s="47" customFormat="1">
      <c r="C221" s="140"/>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row>
    <row r="222" spans="3:70" s="47" customFormat="1">
      <c r="C222" s="140"/>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row>
    <row r="223" spans="3:70" s="47" customFormat="1">
      <c r="C223" s="140"/>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row>
    <row r="224" spans="3:70" s="47" customFormat="1">
      <c r="C224" s="140"/>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row>
    <row r="225" spans="3:70" s="47" customFormat="1">
      <c r="C225" s="140"/>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row>
    <row r="226" spans="3:70" s="47" customFormat="1">
      <c r="C226" s="140"/>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row>
    <row r="227" spans="3:70" s="47" customFormat="1">
      <c r="C227" s="140"/>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row>
    <row r="228" spans="3:70" s="47" customFormat="1">
      <c r="C228" s="140"/>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row>
    <row r="229" spans="3:70" s="47" customFormat="1">
      <c r="C229" s="140"/>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row>
    <row r="230" spans="3:70" s="47" customFormat="1">
      <c r="C230" s="140"/>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row>
    <row r="231" spans="3:70" s="47" customFormat="1">
      <c r="C231" s="140"/>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row>
    <row r="232" spans="3:70" s="47" customFormat="1">
      <c r="C232" s="140"/>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row>
    <row r="233" spans="3:70" s="47" customFormat="1">
      <c r="C233" s="140"/>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row>
    <row r="234" spans="3:70" s="47" customFormat="1">
      <c r="C234" s="140"/>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row>
    <row r="235" spans="3:70" s="47" customFormat="1">
      <c r="C235" s="140"/>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row>
    <row r="236" spans="3:70" s="47" customFormat="1">
      <c r="C236" s="140"/>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row>
    <row r="237" spans="3:70" s="47" customFormat="1">
      <c r="C237" s="140"/>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row>
    <row r="238" spans="3:70" s="47" customFormat="1">
      <c r="C238" s="140"/>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row>
    <row r="239" spans="3:70" s="47" customFormat="1">
      <c r="C239" s="140"/>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row>
    <row r="240" spans="3:70" s="47" customFormat="1">
      <c r="C240" s="140"/>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row>
    <row r="241" spans="3:70" s="47" customFormat="1">
      <c r="C241" s="140"/>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row>
    <row r="242" spans="3:70" s="47" customFormat="1">
      <c r="C242" s="140"/>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row>
    <row r="243" spans="3:70" s="47" customFormat="1">
      <c r="C243" s="140"/>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row>
    <row r="244" spans="3:70" s="47" customFormat="1">
      <c r="C244" s="140"/>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row>
    <row r="245" spans="3:70" s="47" customFormat="1">
      <c r="C245" s="140"/>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row>
    <row r="246" spans="3:70" s="47" customFormat="1">
      <c r="C246" s="140"/>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row>
    <row r="247" spans="3:70" s="47" customFormat="1">
      <c r="C247" s="140"/>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row>
    <row r="248" spans="3:70" s="47" customFormat="1">
      <c r="C248" s="140"/>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row>
    <row r="249" spans="3:70" s="47" customFormat="1">
      <c r="C249" s="140"/>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row>
    <row r="250" spans="3:70" s="47" customFormat="1">
      <c r="C250" s="140"/>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row>
    <row r="251" spans="3:70" s="47" customFormat="1">
      <c r="C251" s="140"/>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row>
    <row r="252" spans="3:70" s="47" customFormat="1">
      <c r="C252" s="140"/>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row>
    <row r="253" spans="3:70" s="47" customFormat="1">
      <c r="C253" s="140"/>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row>
    <row r="254" spans="3:70" s="47" customFormat="1">
      <c r="C254" s="140"/>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row>
    <row r="255" spans="3:70" s="47" customFormat="1">
      <c r="C255" s="140"/>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row>
    <row r="256" spans="3:70" s="47" customFormat="1">
      <c r="C256" s="140"/>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row>
    <row r="257" spans="3:70" s="47" customFormat="1">
      <c r="C257" s="140"/>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row>
    <row r="258" spans="3:70" s="47" customFormat="1">
      <c r="C258" s="140"/>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row>
    <row r="259" spans="3:70" s="47" customFormat="1">
      <c r="C259" s="140"/>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row>
    <row r="260" spans="3:70" s="47" customFormat="1">
      <c r="C260" s="140"/>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row>
    <row r="261" spans="3:70" s="47" customFormat="1">
      <c r="C261" s="140"/>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row>
    <row r="262" spans="3:70" s="47" customFormat="1">
      <c r="C262" s="140"/>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row>
    <row r="263" spans="3:70" s="47" customFormat="1">
      <c r="C263" s="140"/>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row>
    <row r="264" spans="3:70" s="47" customFormat="1">
      <c r="C264" s="140"/>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row>
    <row r="265" spans="3:70" s="47" customFormat="1">
      <c r="C265" s="140"/>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row>
    <row r="266" spans="3:70" s="47" customFormat="1">
      <c r="C266" s="140"/>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row>
    <row r="267" spans="3:70" s="47" customFormat="1">
      <c r="C267" s="140"/>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row>
    <row r="268" spans="3:70" s="47" customFormat="1">
      <c r="C268" s="140"/>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row>
    <row r="269" spans="3:70" s="47" customFormat="1">
      <c r="C269" s="140"/>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row>
    <row r="270" spans="3:70" s="47" customFormat="1">
      <c r="C270" s="140"/>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row>
    <row r="271" spans="3:70" s="47" customFormat="1">
      <c r="C271" s="140"/>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row>
    <row r="272" spans="3:70" s="47" customFormat="1">
      <c r="C272" s="140"/>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row>
    <row r="273" spans="3:70" s="47" customFormat="1">
      <c r="C273" s="140"/>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row>
    <row r="274" spans="3:70" s="47" customFormat="1">
      <c r="C274" s="140"/>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row>
    <row r="275" spans="3:70" s="47" customFormat="1">
      <c r="C275" s="140"/>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row>
    <row r="276" spans="3:70" s="47" customFormat="1">
      <c r="C276" s="140"/>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row>
    <row r="277" spans="3:70" s="47" customFormat="1">
      <c r="C277" s="140"/>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row>
    <row r="278" spans="3:70" s="47" customFormat="1">
      <c r="C278" s="140"/>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row>
    <row r="279" spans="3:70" s="47" customFormat="1">
      <c r="C279" s="140"/>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row>
    <row r="280" spans="3:70" s="47" customFormat="1">
      <c r="C280" s="140"/>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row>
    <row r="281" spans="3:70" s="47" customFormat="1">
      <c r="C281" s="140"/>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row>
    <row r="282" spans="3:70" s="47" customFormat="1">
      <c r="C282" s="140"/>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row>
    <row r="283" spans="3:70" s="47" customFormat="1">
      <c r="C283" s="140"/>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row>
    <row r="284" spans="3:70" s="47" customFormat="1">
      <c r="C284" s="140"/>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row>
    <row r="285" spans="3:70" s="47" customFormat="1">
      <c r="C285" s="140"/>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row>
    <row r="286" spans="3:70" s="47" customFormat="1">
      <c r="C286" s="140"/>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row>
    <row r="287" spans="3:70" s="47" customFormat="1">
      <c r="C287" s="140"/>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row>
    <row r="288" spans="3:70" s="47" customFormat="1">
      <c r="C288" s="140"/>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row>
    <row r="289" spans="3:70" s="47" customFormat="1">
      <c r="C289" s="140"/>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row>
    <row r="290" spans="3:70" s="47" customFormat="1">
      <c r="C290" s="140"/>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row>
    <row r="291" spans="3:70" s="47" customFormat="1">
      <c r="C291" s="140"/>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row>
    <row r="292" spans="3:70" s="47" customFormat="1">
      <c r="C292" s="140"/>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row>
    <row r="293" spans="3:70" s="47" customFormat="1">
      <c r="C293" s="140"/>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row>
    <row r="294" spans="3:70" s="47" customFormat="1">
      <c r="C294" s="140"/>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row>
    <row r="295" spans="3:70" s="47" customFormat="1">
      <c r="C295" s="140"/>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row>
    <row r="296" spans="3:70" s="47" customFormat="1">
      <c r="C296" s="140"/>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row>
    <row r="297" spans="3:70" s="47" customFormat="1">
      <c r="C297" s="140"/>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row>
    <row r="298" spans="3:70" s="47" customFormat="1">
      <c r="C298" s="140"/>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row>
    <row r="299" spans="3:70" s="47" customFormat="1">
      <c r="C299" s="140"/>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row>
    <row r="300" spans="3:70" s="47" customFormat="1">
      <c r="C300" s="140"/>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row>
    <row r="301" spans="3:70" s="47" customFormat="1">
      <c r="C301" s="140"/>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row>
    <row r="302" spans="3:70" s="47" customFormat="1">
      <c r="C302" s="140"/>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row>
    <row r="303" spans="3:70" s="47" customFormat="1">
      <c r="C303" s="140"/>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row>
    <row r="304" spans="3:70" s="47" customFormat="1">
      <c r="C304" s="140"/>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row>
    <row r="305" spans="3:70" s="47" customFormat="1">
      <c r="C305" s="140"/>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row>
    <row r="306" spans="3:70" s="47" customFormat="1">
      <c r="C306" s="140"/>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row>
    <row r="307" spans="3:70" s="47" customFormat="1">
      <c r="C307" s="140"/>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row>
    <row r="308" spans="3:70" s="47" customFormat="1">
      <c r="C308" s="140"/>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row>
    <row r="309" spans="3:70" s="47" customFormat="1">
      <c r="C309" s="140"/>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row>
    <row r="310" spans="3:70" s="47" customFormat="1">
      <c r="C310" s="140"/>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row>
    <row r="311" spans="3:70" s="47" customFormat="1">
      <c r="C311" s="140"/>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row>
    <row r="312" spans="3:70" s="47" customFormat="1">
      <c r="C312" s="140"/>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row>
    <row r="313" spans="3:70" s="47" customFormat="1">
      <c r="C313" s="140"/>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row>
    <row r="314" spans="3:70" s="47" customFormat="1">
      <c r="C314" s="140"/>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row>
    <row r="315" spans="3:70" s="47" customFormat="1">
      <c r="C315" s="140"/>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row>
    <row r="316" spans="3:70" s="47" customFormat="1">
      <c r="C316" s="140"/>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row>
    <row r="317" spans="3:70" s="47" customFormat="1">
      <c r="C317" s="140"/>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row>
    <row r="318" spans="3:70" s="47" customFormat="1">
      <c r="C318" s="140"/>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row>
    <row r="319" spans="3:70" s="47" customFormat="1">
      <c r="C319" s="140"/>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row>
    <row r="320" spans="3:70" s="47" customFormat="1">
      <c r="C320" s="140"/>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row>
    <row r="321" spans="3:70" s="47" customFormat="1">
      <c r="C321" s="140"/>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row>
    <row r="322" spans="3:70" s="47" customFormat="1">
      <c r="C322" s="140"/>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row>
    <row r="323" spans="3:70" s="47" customFormat="1">
      <c r="C323" s="140"/>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row>
    <row r="324" spans="3:70" s="47" customFormat="1">
      <c r="C324" s="140"/>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row>
    <row r="325" spans="3:70" s="47" customFormat="1">
      <c r="C325" s="140"/>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row>
    <row r="326" spans="3:70" s="47" customFormat="1">
      <c r="C326" s="140"/>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row>
    <row r="327" spans="3:70" s="47" customFormat="1">
      <c r="C327" s="140"/>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row>
    <row r="328" spans="3:70" s="47" customFormat="1">
      <c r="C328" s="140"/>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row>
    <row r="329" spans="3:70" s="47" customFormat="1">
      <c r="C329" s="140"/>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row>
    <row r="330" spans="3:70" s="47" customFormat="1">
      <c r="C330" s="140"/>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row>
    <row r="331" spans="3:70" s="47" customFormat="1">
      <c r="C331" s="140"/>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row>
    <row r="332" spans="3:70" s="47" customFormat="1">
      <c r="C332" s="140"/>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row>
    <row r="333" spans="3:70" s="47" customFormat="1">
      <c r="C333" s="140"/>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row>
    <row r="334" spans="3:70" s="47" customFormat="1">
      <c r="C334" s="140"/>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row>
    <row r="335" spans="3:70" s="47" customFormat="1">
      <c r="C335" s="140"/>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row>
    <row r="336" spans="3:70" s="47" customFormat="1">
      <c r="C336" s="140"/>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row>
    <row r="337" spans="3:70" s="47" customFormat="1">
      <c r="C337" s="140"/>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row>
    <row r="338" spans="3:70" s="47" customFormat="1">
      <c r="C338" s="140"/>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row>
    <row r="339" spans="3:70" s="47" customFormat="1">
      <c r="C339" s="140"/>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row>
    <row r="340" spans="3:70" s="47" customFormat="1">
      <c r="C340" s="140"/>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row>
    <row r="341" spans="3:70" s="47" customFormat="1">
      <c r="C341" s="140"/>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row>
    <row r="342" spans="3:70" s="47" customFormat="1">
      <c r="C342" s="140"/>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row>
    <row r="343" spans="3:70" s="47" customFormat="1">
      <c r="C343" s="140"/>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row>
    <row r="344" spans="3:70" s="47" customFormat="1">
      <c r="C344" s="140"/>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row>
    <row r="345" spans="3:70" s="47" customFormat="1">
      <c r="C345" s="140"/>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row>
    <row r="346" spans="3:70" s="47" customFormat="1">
      <c r="C346" s="140"/>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row>
    <row r="347" spans="3:70" s="47" customFormat="1">
      <c r="C347" s="140"/>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row>
    <row r="348" spans="3:70" s="47" customFormat="1">
      <c r="C348" s="140"/>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row>
    <row r="349" spans="3:70" s="47" customFormat="1">
      <c r="C349" s="140"/>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row>
    <row r="350" spans="3:70" s="47" customFormat="1">
      <c r="C350" s="140"/>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row>
    <row r="351" spans="3:70" s="47" customFormat="1">
      <c r="C351" s="140"/>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row>
    <row r="352" spans="3:70" s="47" customFormat="1">
      <c r="C352" s="140"/>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row>
    <row r="353" spans="3:70" s="47" customFormat="1">
      <c r="C353" s="140"/>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row>
    <row r="354" spans="3:70" s="47" customFormat="1">
      <c r="C354" s="140"/>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row>
    <row r="355" spans="3:70" s="47" customFormat="1">
      <c r="C355" s="140"/>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row>
    <row r="356" spans="3:70" s="47" customFormat="1">
      <c r="C356" s="140"/>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row>
    <row r="357" spans="3:70" s="47" customFormat="1">
      <c r="C357" s="140"/>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row>
    <row r="358" spans="3:70" s="47" customFormat="1">
      <c r="C358" s="140"/>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row>
    <row r="359" spans="3:70" s="47" customFormat="1">
      <c r="C359" s="140"/>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row>
    <row r="360" spans="3:70" s="47" customFormat="1">
      <c r="C360" s="140"/>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row>
    <row r="361" spans="3:70" s="47" customFormat="1">
      <c r="C361" s="140"/>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row>
    <row r="362" spans="3:70" s="47" customFormat="1">
      <c r="C362" s="140"/>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row>
    <row r="363" spans="3:70" s="47" customFormat="1">
      <c r="C363" s="140"/>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row>
    <row r="364" spans="3:70" s="47" customFormat="1">
      <c r="C364" s="140"/>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row>
    <row r="365" spans="3:70" s="47" customFormat="1">
      <c r="C365" s="140"/>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row>
    <row r="366" spans="3:70" s="47" customFormat="1">
      <c r="C366" s="140"/>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row>
    <row r="367" spans="3:70" s="47" customFormat="1">
      <c r="C367" s="140"/>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row>
    <row r="368" spans="3:70" s="47" customFormat="1">
      <c r="C368" s="140"/>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row>
    <row r="369" spans="3:70" s="47" customFormat="1">
      <c r="C369" s="140"/>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row>
    <row r="370" spans="3:70" s="47" customFormat="1">
      <c r="C370" s="140"/>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row>
    <row r="371" spans="3:70" s="47" customFormat="1">
      <c r="C371" s="140"/>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row>
    <row r="372" spans="3:70" s="47" customFormat="1">
      <c r="C372" s="140"/>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row>
    <row r="373" spans="3:70" s="47" customFormat="1">
      <c r="C373" s="140"/>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row>
    <row r="374" spans="3:70" s="47" customFormat="1">
      <c r="C374" s="140"/>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row>
    <row r="375" spans="3:70" s="47" customFormat="1">
      <c r="C375" s="140"/>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row>
    <row r="376" spans="3:70" s="47" customFormat="1">
      <c r="C376" s="140"/>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row>
    <row r="377" spans="3:70" s="47" customFormat="1">
      <c r="C377" s="140"/>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row>
    <row r="378" spans="3:70" s="47" customFormat="1">
      <c r="C378" s="140"/>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row>
    <row r="379" spans="3:70" s="47" customFormat="1">
      <c r="C379" s="140"/>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row>
    <row r="380" spans="3:70" s="47" customFormat="1">
      <c r="C380" s="140"/>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row>
    <row r="381" spans="3:70" s="47" customFormat="1">
      <c r="C381" s="140"/>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row>
    <row r="382" spans="3:70" s="47" customFormat="1">
      <c r="C382" s="140"/>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row>
    <row r="383" spans="3:70" s="47" customFormat="1">
      <c r="C383" s="140"/>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row>
    <row r="384" spans="3:70" s="47" customFormat="1">
      <c r="C384" s="140"/>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row>
    <row r="385" spans="3:70" s="47" customFormat="1">
      <c r="C385" s="140"/>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row>
    <row r="386" spans="3:70" s="47" customFormat="1">
      <c r="C386" s="140"/>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row>
    <row r="387" spans="3:70" s="47" customFormat="1">
      <c r="C387" s="140"/>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row>
    <row r="388" spans="3:70" s="47" customFormat="1">
      <c r="C388" s="140"/>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row>
    <row r="389" spans="3:70" s="47" customFormat="1">
      <c r="C389" s="140"/>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row>
    <row r="390" spans="3:70" s="47" customFormat="1">
      <c r="C390" s="140"/>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row>
    <row r="391" spans="3:70" s="47" customFormat="1">
      <c r="C391" s="140"/>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row>
    <row r="392" spans="3:70" s="47" customFormat="1">
      <c r="C392" s="140"/>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row>
    <row r="393" spans="3:70" s="47" customFormat="1">
      <c r="C393" s="140"/>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row>
    <row r="394" spans="3:70" s="47" customFormat="1">
      <c r="C394" s="140"/>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row>
    <row r="395" spans="3:70" s="47" customFormat="1">
      <c r="C395" s="140"/>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row>
    <row r="396" spans="3:70" s="47" customFormat="1">
      <c r="C396" s="140"/>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row>
    <row r="397" spans="3:70" s="47" customFormat="1">
      <c r="C397" s="140"/>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row>
    <row r="398" spans="3:70" s="47" customFormat="1">
      <c r="C398" s="140"/>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row>
    <row r="399" spans="3:70" s="47" customFormat="1">
      <c r="C399" s="140"/>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row>
    <row r="400" spans="3:70" s="47" customFormat="1">
      <c r="C400" s="140"/>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row>
    <row r="401" spans="2:70" s="47" customFormat="1">
      <c r="C401" s="140"/>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row>
    <row r="402" spans="2:70" s="47" customFormat="1">
      <c r="C402" s="140"/>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row>
    <row r="403" spans="2:70" s="47" customFormat="1">
      <c r="C403" s="140"/>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row>
    <row r="404" spans="2:70" s="47" customFormat="1">
      <c r="C404" s="140"/>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row>
    <row r="405" spans="2:70" s="1" customFormat="1">
      <c r="B405" s="47"/>
      <c r="C405" s="140"/>
      <c r="D405" s="47"/>
      <c r="E405" s="47"/>
    </row>
    <row r="406" spans="2:70" s="1" customFormat="1">
      <c r="B406" s="47"/>
      <c r="C406" s="140"/>
      <c r="D406" s="47"/>
      <c r="E406" s="47"/>
    </row>
    <row r="407" spans="2:70" s="1" customFormat="1">
      <c r="B407" s="47"/>
      <c r="C407" s="140"/>
      <c r="D407" s="47"/>
      <c r="E407" s="47"/>
    </row>
    <row r="408" spans="2:70" s="1" customFormat="1">
      <c r="B408" s="47"/>
      <c r="C408" s="140"/>
      <c r="D408" s="47"/>
      <c r="E408" s="47"/>
    </row>
    <row r="409" spans="2:70" s="1" customFormat="1">
      <c r="B409" s="47"/>
      <c r="C409" s="140"/>
      <c r="D409" s="47"/>
      <c r="E409" s="47"/>
    </row>
    <row r="410" spans="2:70" s="1" customFormat="1">
      <c r="B410" s="47"/>
      <c r="C410" s="140"/>
      <c r="D410" s="47"/>
      <c r="E410" s="47"/>
    </row>
    <row r="411" spans="2:70" s="1" customFormat="1">
      <c r="B411" s="47"/>
      <c r="C411" s="140"/>
      <c r="D411" s="47"/>
      <c r="E411" s="47"/>
    </row>
    <row r="412" spans="2:70" s="1" customFormat="1">
      <c r="B412" s="47"/>
      <c r="C412" s="140"/>
      <c r="D412" s="47"/>
      <c r="E412" s="47"/>
    </row>
    <row r="413" spans="2:70" s="1" customFormat="1">
      <c r="B413" s="47"/>
      <c r="C413" s="140"/>
      <c r="D413" s="47"/>
      <c r="E413" s="47"/>
    </row>
    <row r="414" spans="2:70" s="1" customFormat="1">
      <c r="B414" s="47"/>
      <c r="C414" s="140"/>
      <c r="D414" s="47"/>
      <c r="E414" s="47"/>
    </row>
    <row r="415" spans="2:70" s="1" customFormat="1">
      <c r="B415" s="47"/>
      <c r="C415" s="140"/>
      <c r="D415" s="47"/>
      <c r="E415" s="47"/>
    </row>
    <row r="416" spans="2:70" s="1" customFormat="1">
      <c r="B416" s="47"/>
      <c r="C416" s="140"/>
      <c r="D416" s="47"/>
      <c r="E416" s="47"/>
    </row>
    <row r="417" spans="2:5" s="1" customFormat="1">
      <c r="B417" s="47"/>
      <c r="C417" s="140"/>
      <c r="D417" s="47"/>
      <c r="E417" s="47"/>
    </row>
    <row r="418" spans="2:5" s="1" customFormat="1">
      <c r="B418" s="47"/>
      <c r="C418" s="140"/>
      <c r="D418" s="47"/>
      <c r="E418" s="47"/>
    </row>
    <row r="419" spans="2:5" s="1" customFormat="1">
      <c r="B419" s="47"/>
      <c r="C419" s="36"/>
    </row>
    <row r="420" spans="2:5" s="1" customFormat="1">
      <c r="C420" s="36"/>
    </row>
    <row r="421" spans="2:5" s="1" customFormat="1">
      <c r="C421" s="36"/>
    </row>
    <row r="422" spans="2:5" s="1" customFormat="1">
      <c r="C422" s="36"/>
    </row>
    <row r="423" spans="2:5" s="1" customFormat="1">
      <c r="C423" s="36"/>
    </row>
    <row r="424" spans="2:5" s="1" customFormat="1">
      <c r="C424" s="36"/>
    </row>
    <row r="425" spans="2:5" s="1" customFormat="1">
      <c r="C425" s="36"/>
    </row>
    <row r="426" spans="2:5" s="1" customFormat="1">
      <c r="C426" s="36"/>
    </row>
    <row r="427" spans="2:5" s="1" customFormat="1">
      <c r="C427" s="36"/>
    </row>
    <row r="428" spans="2:5" s="1" customFormat="1">
      <c r="C428" s="36"/>
    </row>
    <row r="429" spans="2:5" s="1" customFormat="1">
      <c r="C429" s="36"/>
    </row>
    <row r="430" spans="2:5" s="1" customFormat="1">
      <c r="C430" s="36"/>
    </row>
    <row r="431" spans="2:5" s="1" customFormat="1">
      <c r="C431" s="36"/>
    </row>
    <row r="432" spans="2:5" s="1" customFormat="1">
      <c r="C432" s="36"/>
    </row>
    <row r="433" spans="3:3" s="1" customFormat="1">
      <c r="C433" s="36"/>
    </row>
    <row r="434" spans="3:3" s="1" customFormat="1">
      <c r="C434" s="36"/>
    </row>
    <row r="435" spans="3:3" s="1" customFormat="1">
      <c r="C435" s="36"/>
    </row>
    <row r="436" spans="3:3" s="1" customFormat="1">
      <c r="C436" s="36"/>
    </row>
    <row r="437" spans="3:3" s="1" customFormat="1">
      <c r="C437" s="36"/>
    </row>
    <row r="438" spans="3:3" s="1" customFormat="1">
      <c r="C438" s="36"/>
    </row>
    <row r="439" spans="3:3" s="1" customFormat="1">
      <c r="C439" s="36"/>
    </row>
    <row r="440" spans="3:3" s="1" customFormat="1">
      <c r="C440" s="36"/>
    </row>
    <row r="441" spans="3:3" s="1" customFormat="1">
      <c r="C441" s="36"/>
    </row>
    <row r="442" spans="3:3" s="1" customFormat="1">
      <c r="C442" s="36"/>
    </row>
    <row r="443" spans="3:3" s="1" customFormat="1">
      <c r="C443" s="36"/>
    </row>
    <row r="444" spans="3:3" s="1" customFormat="1">
      <c r="C444" s="36"/>
    </row>
    <row r="445" spans="3:3" s="1" customFormat="1">
      <c r="C445" s="36"/>
    </row>
    <row r="446" spans="3:3" s="1" customFormat="1">
      <c r="C446" s="36"/>
    </row>
    <row r="447" spans="3:3" s="1" customFormat="1">
      <c r="C447" s="36"/>
    </row>
    <row r="448" spans="3:3" s="1" customFormat="1">
      <c r="C448" s="36"/>
    </row>
    <row r="449" spans="3:3" s="1" customFormat="1">
      <c r="C449" s="36"/>
    </row>
    <row r="450" spans="3:3" s="1" customFormat="1">
      <c r="C450" s="36"/>
    </row>
    <row r="451" spans="3:3" s="1" customFormat="1">
      <c r="C451" s="36"/>
    </row>
    <row r="452" spans="3:3" s="1" customFormat="1">
      <c r="C452" s="36"/>
    </row>
    <row r="453" spans="3:3" s="1" customFormat="1">
      <c r="C453" s="36"/>
    </row>
    <row r="454" spans="3:3" s="1" customFormat="1">
      <c r="C454" s="36"/>
    </row>
    <row r="455" spans="3:3" s="1" customFormat="1">
      <c r="C455" s="36"/>
    </row>
    <row r="456" spans="3:3" s="1" customFormat="1">
      <c r="C456" s="36"/>
    </row>
    <row r="457" spans="3:3" s="1" customFormat="1">
      <c r="C457" s="36"/>
    </row>
    <row r="458" spans="3:3" s="1" customFormat="1">
      <c r="C458" s="36"/>
    </row>
    <row r="459" spans="3:3" s="1" customFormat="1">
      <c r="C459" s="36"/>
    </row>
    <row r="460" spans="3:3" s="1" customFormat="1">
      <c r="C460" s="36"/>
    </row>
    <row r="461" spans="3:3" s="1" customFormat="1">
      <c r="C461" s="36"/>
    </row>
    <row r="462" spans="3:3" s="1" customFormat="1">
      <c r="C462" s="36"/>
    </row>
    <row r="463" spans="3:3" s="1" customFormat="1">
      <c r="C463" s="36"/>
    </row>
    <row r="464" spans="3:3" s="1" customFormat="1">
      <c r="C464" s="36"/>
    </row>
    <row r="465" spans="3:3" s="1" customFormat="1">
      <c r="C465" s="36"/>
    </row>
    <row r="466" spans="3:3" s="1" customFormat="1">
      <c r="C466" s="36"/>
    </row>
    <row r="467" spans="3:3" s="1" customFormat="1">
      <c r="C467" s="36"/>
    </row>
    <row r="468" spans="3:3" s="1" customFormat="1">
      <c r="C468" s="36"/>
    </row>
    <row r="469" spans="3:3" s="1" customFormat="1">
      <c r="C469" s="36"/>
    </row>
    <row r="470" spans="3:3" s="1" customFormat="1">
      <c r="C470" s="36"/>
    </row>
    <row r="471" spans="3:3" s="1" customFormat="1">
      <c r="C471" s="36"/>
    </row>
    <row r="472" spans="3:3" s="1" customFormat="1">
      <c r="C472" s="36"/>
    </row>
    <row r="473" spans="3:3" s="1" customFormat="1">
      <c r="C473" s="36"/>
    </row>
    <row r="474" spans="3:3" s="1" customFormat="1">
      <c r="C474" s="36"/>
    </row>
    <row r="475" spans="3:3" s="1" customFormat="1">
      <c r="C475" s="36"/>
    </row>
    <row r="476" spans="3:3" s="1" customFormat="1">
      <c r="C476" s="36"/>
    </row>
    <row r="477" spans="3:3" s="1" customFormat="1">
      <c r="C477" s="36"/>
    </row>
    <row r="478" spans="3:3" s="1" customFormat="1">
      <c r="C478" s="36"/>
    </row>
    <row r="479" spans="3:3" s="1" customFormat="1">
      <c r="C479" s="36"/>
    </row>
    <row r="480" spans="3:3" s="1" customFormat="1">
      <c r="C480" s="36"/>
    </row>
    <row r="481" spans="3:3" s="1" customFormat="1">
      <c r="C481" s="36"/>
    </row>
    <row r="482" spans="3:3" s="1" customFormat="1">
      <c r="C482" s="36"/>
    </row>
    <row r="483" spans="3:3" s="1" customFormat="1">
      <c r="C483" s="36"/>
    </row>
    <row r="484" spans="3:3" s="1" customFormat="1">
      <c r="C484" s="36"/>
    </row>
    <row r="485" spans="3:3" s="1" customFormat="1">
      <c r="C485" s="36"/>
    </row>
    <row r="486" spans="3:3" s="1" customFormat="1">
      <c r="C486" s="36"/>
    </row>
    <row r="487" spans="3:3" s="1" customFormat="1">
      <c r="C487" s="36"/>
    </row>
    <row r="488" spans="3:3" s="1" customFormat="1">
      <c r="C488" s="36"/>
    </row>
    <row r="489" spans="3:3" s="1" customFormat="1">
      <c r="C489" s="36"/>
    </row>
    <row r="490" spans="3:3" s="1" customFormat="1">
      <c r="C490" s="36"/>
    </row>
    <row r="491" spans="3:3" s="1" customFormat="1">
      <c r="C491" s="36"/>
    </row>
    <row r="492" spans="3:3" s="1" customFormat="1">
      <c r="C492" s="36"/>
    </row>
    <row r="493" spans="3:3" s="1" customFormat="1">
      <c r="C493" s="36"/>
    </row>
    <row r="494" spans="3:3" s="1" customFormat="1">
      <c r="C494" s="36"/>
    </row>
    <row r="495" spans="3:3" s="1" customFormat="1">
      <c r="C495" s="36"/>
    </row>
    <row r="496" spans="3:3" s="1" customFormat="1">
      <c r="C496" s="36"/>
    </row>
    <row r="497" spans="3:3" s="1" customFormat="1">
      <c r="C497" s="36"/>
    </row>
    <row r="498" spans="3:3" s="1" customFormat="1">
      <c r="C498" s="36"/>
    </row>
    <row r="499" spans="3:3" s="1" customFormat="1">
      <c r="C499" s="36"/>
    </row>
    <row r="500" spans="3:3" s="1" customFormat="1">
      <c r="C500" s="36"/>
    </row>
    <row r="501" spans="3:3" s="1" customFormat="1">
      <c r="C501" s="36"/>
    </row>
    <row r="502" spans="3:3" s="1" customFormat="1">
      <c r="C502" s="36"/>
    </row>
    <row r="503" spans="3:3" s="1" customFormat="1">
      <c r="C503" s="36"/>
    </row>
    <row r="504" spans="3:3" s="1" customFormat="1">
      <c r="C504" s="36"/>
    </row>
    <row r="505" spans="3:3" s="1" customFormat="1">
      <c r="C505" s="36"/>
    </row>
    <row r="506" spans="3:3" s="1" customFormat="1">
      <c r="C506" s="36"/>
    </row>
    <row r="507" spans="3:3" s="1" customFormat="1">
      <c r="C507" s="36"/>
    </row>
    <row r="508" spans="3:3" s="1" customFormat="1">
      <c r="C508" s="36"/>
    </row>
    <row r="509" spans="3:3" s="1" customFormat="1">
      <c r="C509" s="36"/>
    </row>
    <row r="510" spans="3:3" s="1" customFormat="1">
      <c r="C510" s="36"/>
    </row>
    <row r="511" spans="3:3" s="1" customFormat="1">
      <c r="C511" s="36"/>
    </row>
    <row r="512" spans="3:3" s="1" customFormat="1">
      <c r="C512" s="36"/>
    </row>
    <row r="513" spans="3:3" s="1" customFormat="1">
      <c r="C513" s="36"/>
    </row>
    <row r="514" spans="3:3" s="1" customFormat="1">
      <c r="C514" s="36"/>
    </row>
    <row r="515" spans="3:3" s="1" customFormat="1">
      <c r="C515" s="36"/>
    </row>
    <row r="516" spans="3:3" s="1" customFormat="1">
      <c r="C516" s="36"/>
    </row>
    <row r="517" spans="3:3" s="1" customFormat="1">
      <c r="C517" s="36"/>
    </row>
    <row r="518" spans="3:3" s="1" customFormat="1">
      <c r="C518" s="36"/>
    </row>
    <row r="519" spans="3:3" s="1" customFormat="1">
      <c r="C519" s="36"/>
    </row>
    <row r="520" spans="3:3" s="1" customFormat="1">
      <c r="C520" s="36"/>
    </row>
    <row r="521" spans="3:3" s="1" customFormat="1">
      <c r="C521" s="36"/>
    </row>
    <row r="522" spans="3:3" s="1" customFormat="1">
      <c r="C522" s="36"/>
    </row>
    <row r="523" spans="3:3" s="1" customFormat="1">
      <c r="C523" s="36"/>
    </row>
    <row r="524" spans="3:3" s="1" customFormat="1">
      <c r="C524" s="36"/>
    </row>
    <row r="525" spans="3:3" s="1" customFormat="1">
      <c r="C525" s="36"/>
    </row>
    <row r="526" spans="3:3" s="1" customFormat="1">
      <c r="C526" s="36"/>
    </row>
    <row r="527" spans="3:3" s="1" customFormat="1">
      <c r="C527" s="36"/>
    </row>
    <row r="528" spans="3:3" s="1" customFormat="1">
      <c r="C528" s="36"/>
    </row>
    <row r="529" spans="3:3" s="1" customFormat="1">
      <c r="C529" s="36"/>
    </row>
    <row r="530" spans="3:3" s="1" customFormat="1">
      <c r="C530" s="36"/>
    </row>
    <row r="531" spans="3:3" s="1" customFormat="1">
      <c r="C531" s="36"/>
    </row>
    <row r="532" spans="3:3" s="1" customFormat="1">
      <c r="C532" s="36"/>
    </row>
    <row r="533" spans="3:3" s="1" customFormat="1">
      <c r="C533" s="36"/>
    </row>
    <row r="534" spans="3:3" s="1" customFormat="1">
      <c r="C534" s="36"/>
    </row>
    <row r="535" spans="3:3" s="1" customFormat="1">
      <c r="C535" s="36"/>
    </row>
    <row r="536" spans="3:3" s="1" customFormat="1">
      <c r="C536" s="36"/>
    </row>
    <row r="537" spans="3:3" s="1" customFormat="1">
      <c r="C537" s="36"/>
    </row>
    <row r="538" spans="3:3" s="1" customFormat="1">
      <c r="C538" s="36"/>
    </row>
    <row r="539" spans="3:3" s="1" customFormat="1">
      <c r="C539" s="36"/>
    </row>
    <row r="540" spans="3:3" s="1" customFormat="1">
      <c r="C540" s="36"/>
    </row>
    <row r="541" spans="3:3" s="1" customFormat="1">
      <c r="C541" s="36"/>
    </row>
    <row r="542" spans="3:3" s="1" customFormat="1">
      <c r="C542" s="36"/>
    </row>
    <row r="543" spans="3:3" s="1" customFormat="1">
      <c r="C543" s="36"/>
    </row>
    <row r="544" spans="3:3" s="1" customFormat="1">
      <c r="C544" s="36"/>
    </row>
    <row r="545" spans="3:3" s="1" customFormat="1">
      <c r="C545" s="36"/>
    </row>
    <row r="546" spans="3:3" s="1" customFormat="1">
      <c r="C546" s="36"/>
    </row>
    <row r="547" spans="3:3" s="1" customFormat="1">
      <c r="C547" s="36"/>
    </row>
    <row r="548" spans="3:3" s="1" customFormat="1">
      <c r="C548" s="36"/>
    </row>
    <row r="549" spans="3:3" s="1" customFormat="1">
      <c r="C549" s="36"/>
    </row>
    <row r="550" spans="3:3" s="1" customFormat="1">
      <c r="C550" s="36"/>
    </row>
    <row r="551" spans="3:3" s="1" customFormat="1">
      <c r="C551" s="36"/>
    </row>
    <row r="552" spans="3:3" s="1" customFormat="1">
      <c r="C552" s="36"/>
    </row>
    <row r="553" spans="3:3" s="1" customFormat="1">
      <c r="C553" s="36"/>
    </row>
    <row r="554" spans="3:3" s="1" customFormat="1">
      <c r="C554" s="36"/>
    </row>
    <row r="555" spans="3:3" s="1" customFormat="1">
      <c r="C555" s="36"/>
    </row>
    <row r="556" spans="3:3" s="1" customFormat="1">
      <c r="C556" s="36"/>
    </row>
    <row r="557" spans="3:3" s="1" customFormat="1">
      <c r="C557" s="36"/>
    </row>
    <row r="558" spans="3:3" s="1" customFormat="1">
      <c r="C558" s="36"/>
    </row>
    <row r="559" spans="3:3" s="1" customFormat="1">
      <c r="C559" s="36"/>
    </row>
    <row r="560" spans="3:3" s="1" customFormat="1">
      <c r="C560" s="36"/>
    </row>
    <row r="561" spans="3:3" s="1" customFormat="1">
      <c r="C561" s="36"/>
    </row>
    <row r="562" spans="3:3" s="1" customFormat="1">
      <c r="C562" s="36"/>
    </row>
    <row r="563" spans="3:3" s="1" customFormat="1">
      <c r="C563" s="36"/>
    </row>
    <row r="564" spans="3:3" s="1" customFormat="1">
      <c r="C564" s="36"/>
    </row>
    <row r="565" spans="3:3" s="1" customFormat="1">
      <c r="C565" s="36"/>
    </row>
    <row r="566" spans="3:3" s="1" customFormat="1">
      <c r="C566" s="36"/>
    </row>
    <row r="567" spans="3:3" s="1" customFormat="1">
      <c r="C567" s="36"/>
    </row>
    <row r="568" spans="3:3" s="1" customFormat="1">
      <c r="C568" s="36"/>
    </row>
    <row r="569" spans="3:3" s="1" customFormat="1">
      <c r="C569" s="36"/>
    </row>
    <row r="570" spans="3:3" s="1" customFormat="1">
      <c r="C570" s="36"/>
    </row>
    <row r="571" spans="3:3" s="1" customFormat="1">
      <c r="C571" s="36"/>
    </row>
    <row r="572" spans="3:3" s="1" customFormat="1">
      <c r="C572" s="36"/>
    </row>
    <row r="573" spans="3:3" s="1" customFormat="1">
      <c r="C573" s="36"/>
    </row>
    <row r="574" spans="3:3" s="1" customFormat="1">
      <c r="C574" s="36"/>
    </row>
    <row r="575" spans="3:3" s="1" customFormat="1">
      <c r="C575" s="36"/>
    </row>
    <row r="576" spans="3:3" s="1" customFormat="1">
      <c r="C576" s="36"/>
    </row>
    <row r="577" spans="3:3" s="1" customFormat="1">
      <c r="C577" s="36"/>
    </row>
    <row r="578" spans="3:3" s="1" customFormat="1">
      <c r="C578" s="36"/>
    </row>
    <row r="579" spans="3:3" s="1" customFormat="1">
      <c r="C579" s="36"/>
    </row>
    <row r="580" spans="3:3" s="1" customFormat="1">
      <c r="C580" s="36"/>
    </row>
    <row r="581" spans="3:3" s="1" customFormat="1">
      <c r="C581" s="36"/>
    </row>
    <row r="582" spans="3:3" s="1" customFormat="1">
      <c r="C582" s="36"/>
    </row>
    <row r="583" spans="3:3" s="1" customFormat="1">
      <c r="C583" s="36"/>
    </row>
    <row r="584" spans="3:3" s="1" customFormat="1">
      <c r="C584" s="36"/>
    </row>
    <row r="585" spans="3:3" s="1" customFormat="1">
      <c r="C585" s="36"/>
    </row>
    <row r="586" spans="3:3" s="1" customFormat="1">
      <c r="C586" s="36"/>
    </row>
    <row r="587" spans="3:3" s="1" customFormat="1">
      <c r="C587" s="36"/>
    </row>
    <row r="588" spans="3:3" s="1" customFormat="1">
      <c r="C588" s="36"/>
    </row>
    <row r="589" spans="3:3" s="1" customFormat="1">
      <c r="C589" s="36"/>
    </row>
    <row r="590" spans="3:3" s="1" customFormat="1">
      <c r="C590" s="36"/>
    </row>
    <row r="591" spans="3:3" s="1" customFormat="1">
      <c r="C591" s="36"/>
    </row>
    <row r="592" spans="3:3" s="1" customFormat="1">
      <c r="C592" s="36"/>
    </row>
    <row r="593" spans="3:3" s="1" customFormat="1">
      <c r="C593" s="36"/>
    </row>
    <row r="594" spans="3:3" s="1" customFormat="1">
      <c r="C594" s="36"/>
    </row>
    <row r="595" spans="3:3" s="1" customFormat="1">
      <c r="C595" s="36"/>
    </row>
    <row r="596" spans="3:3" s="1" customFormat="1">
      <c r="C596" s="36"/>
    </row>
    <row r="597" spans="3:3" s="1" customFormat="1">
      <c r="C597" s="36"/>
    </row>
    <row r="598" spans="3:3" s="1" customFormat="1">
      <c r="C598" s="36"/>
    </row>
    <row r="599" spans="3:3" s="1" customFormat="1">
      <c r="C599" s="36"/>
    </row>
    <row r="600" spans="3:3" s="1" customFormat="1">
      <c r="C600" s="36"/>
    </row>
    <row r="601" spans="3:3" s="1" customFormat="1">
      <c r="C601" s="36"/>
    </row>
    <row r="602" spans="3:3" s="1" customFormat="1">
      <c r="C602" s="36"/>
    </row>
    <row r="603" spans="3:3" s="1" customFormat="1">
      <c r="C603" s="36"/>
    </row>
    <row r="604" spans="3:3" s="1" customFormat="1">
      <c r="C604" s="36"/>
    </row>
    <row r="605" spans="3:3" s="1" customFormat="1">
      <c r="C605" s="36"/>
    </row>
    <row r="606" spans="3:3" s="1" customFormat="1">
      <c r="C606" s="36"/>
    </row>
    <row r="607" spans="3:3" s="1" customFormat="1">
      <c r="C607" s="36"/>
    </row>
    <row r="608" spans="3:3" s="1" customFormat="1">
      <c r="C608" s="36"/>
    </row>
    <row r="609" spans="3:3" s="1" customFormat="1">
      <c r="C609" s="36"/>
    </row>
    <row r="610" spans="3:3" s="1" customFormat="1">
      <c r="C610" s="36"/>
    </row>
    <row r="611" spans="3:3" s="1" customFormat="1">
      <c r="C611" s="36"/>
    </row>
    <row r="612" spans="3:3" s="1" customFormat="1">
      <c r="C612" s="36"/>
    </row>
    <row r="613" spans="3:3" s="1" customFormat="1">
      <c r="C613" s="36"/>
    </row>
    <row r="614" spans="3:3" s="1" customFormat="1">
      <c r="C614" s="36"/>
    </row>
    <row r="615" spans="3:3" s="1" customFormat="1">
      <c r="C615" s="36"/>
    </row>
    <row r="616" spans="3:3" s="1" customFormat="1">
      <c r="C616" s="36"/>
    </row>
    <row r="617" spans="3:3" s="1" customFormat="1">
      <c r="C617" s="36"/>
    </row>
    <row r="618" spans="3:3" s="1" customFormat="1">
      <c r="C618" s="36"/>
    </row>
    <row r="619" spans="3:3" s="1" customFormat="1">
      <c r="C619" s="36"/>
    </row>
    <row r="620" spans="3:3" s="1" customFormat="1">
      <c r="C620" s="36"/>
    </row>
    <row r="621" spans="3:3" s="1" customFormat="1">
      <c r="C621" s="36"/>
    </row>
    <row r="622" spans="3:3" s="1" customFormat="1">
      <c r="C622" s="36"/>
    </row>
    <row r="623" spans="3:3" s="1" customFormat="1">
      <c r="C623" s="36"/>
    </row>
    <row r="624" spans="3:3" s="1" customFormat="1">
      <c r="C624" s="36"/>
    </row>
    <row r="625" spans="3:3" s="1" customFormat="1">
      <c r="C625" s="36"/>
    </row>
    <row r="626" spans="3:3" s="1" customFormat="1">
      <c r="C626" s="36"/>
    </row>
    <row r="627" spans="3:3" s="1" customFormat="1">
      <c r="C627" s="36"/>
    </row>
    <row r="628" spans="3:3" s="1" customFormat="1">
      <c r="C628" s="36"/>
    </row>
    <row r="629" spans="3:3" s="1" customFormat="1">
      <c r="C629" s="36"/>
    </row>
    <row r="630" spans="3:3" s="1" customFormat="1">
      <c r="C630" s="36"/>
    </row>
    <row r="631" spans="3:3" s="1" customFormat="1">
      <c r="C631" s="36"/>
    </row>
    <row r="632" spans="3:3" s="1" customFormat="1">
      <c r="C632" s="36"/>
    </row>
    <row r="633" spans="3:3" s="1" customFormat="1">
      <c r="C633" s="36"/>
    </row>
    <row r="634" spans="3:3" s="1" customFormat="1">
      <c r="C634" s="36"/>
    </row>
    <row r="635" spans="3:3" s="1" customFormat="1">
      <c r="C635" s="36"/>
    </row>
    <row r="636" spans="3:3" s="1" customFormat="1">
      <c r="C636" s="36"/>
    </row>
    <row r="637" spans="3:3" s="1" customFormat="1">
      <c r="C637" s="36"/>
    </row>
    <row r="638" spans="3:3" s="1" customFormat="1">
      <c r="C638" s="36"/>
    </row>
    <row r="639" spans="3:3" s="1" customFormat="1">
      <c r="C639" s="36"/>
    </row>
    <row r="640" spans="3:3" s="1" customFormat="1">
      <c r="C640" s="36"/>
    </row>
    <row r="641" spans="3:3" s="1" customFormat="1">
      <c r="C641" s="36"/>
    </row>
    <row r="642" spans="3:3" s="1" customFormat="1">
      <c r="C642" s="36"/>
    </row>
    <row r="643" spans="3:3" s="1" customFormat="1">
      <c r="C643" s="36"/>
    </row>
    <row r="644" spans="3:3" s="1" customFormat="1">
      <c r="C644" s="36"/>
    </row>
    <row r="645" spans="3:3" s="1" customFormat="1">
      <c r="C645" s="36"/>
    </row>
    <row r="646" spans="3:3" s="1" customFormat="1">
      <c r="C646" s="36"/>
    </row>
    <row r="647" spans="3:3" s="1" customFormat="1">
      <c r="C647" s="36"/>
    </row>
    <row r="648" spans="3:3" s="1" customFormat="1">
      <c r="C648" s="36"/>
    </row>
    <row r="649" spans="3:3" s="1" customFormat="1">
      <c r="C649" s="36"/>
    </row>
    <row r="650" spans="3:3" s="1" customFormat="1">
      <c r="C650" s="36"/>
    </row>
    <row r="651" spans="3:3" s="1" customFormat="1">
      <c r="C651" s="36"/>
    </row>
    <row r="652" spans="3:3" s="1" customFormat="1">
      <c r="C652" s="36"/>
    </row>
    <row r="653" spans="3:3" s="1" customFormat="1">
      <c r="C653" s="36"/>
    </row>
    <row r="654" spans="3:3" s="1" customFormat="1">
      <c r="C654" s="36"/>
    </row>
    <row r="655" spans="3:3" s="1" customFormat="1">
      <c r="C655" s="36"/>
    </row>
    <row r="656" spans="3:3" s="1" customFormat="1">
      <c r="C656" s="36"/>
    </row>
    <row r="657" spans="3:3" s="1" customFormat="1">
      <c r="C657" s="36"/>
    </row>
    <row r="658" spans="3:3" s="1" customFormat="1">
      <c r="C658" s="36"/>
    </row>
    <row r="659" spans="3:3" s="1" customFormat="1">
      <c r="C659" s="36"/>
    </row>
    <row r="660" spans="3:3" s="1" customFormat="1">
      <c r="C660" s="36"/>
    </row>
    <row r="661" spans="3:3" s="1" customFormat="1">
      <c r="C661" s="36"/>
    </row>
    <row r="662" spans="3:3" s="1" customFormat="1">
      <c r="C662" s="36"/>
    </row>
    <row r="663" spans="3:3" s="1" customFormat="1">
      <c r="C663" s="36"/>
    </row>
    <row r="664" spans="3:3" s="1" customFormat="1">
      <c r="C664" s="36"/>
    </row>
    <row r="665" spans="3:3" s="1" customFormat="1">
      <c r="C665" s="36"/>
    </row>
    <row r="666" spans="3:3" s="1" customFormat="1">
      <c r="C666" s="36"/>
    </row>
    <row r="667" spans="3:3" s="1" customFormat="1">
      <c r="C667" s="36"/>
    </row>
    <row r="668" spans="3:3" s="1" customFormat="1">
      <c r="C668" s="36"/>
    </row>
    <row r="669" spans="3:3" s="1" customFormat="1">
      <c r="C669" s="36"/>
    </row>
    <row r="670" spans="3:3" s="1" customFormat="1">
      <c r="C670" s="36"/>
    </row>
    <row r="671" spans="3:3" s="1" customFormat="1">
      <c r="C671" s="36"/>
    </row>
    <row r="672" spans="3:3" s="1" customFormat="1">
      <c r="C672" s="36"/>
    </row>
    <row r="673" spans="3:3" s="1" customFormat="1">
      <c r="C673" s="36"/>
    </row>
    <row r="674" spans="3:3" s="1" customFormat="1">
      <c r="C674" s="36"/>
    </row>
    <row r="675" spans="3:3" s="1" customFormat="1">
      <c r="C675" s="36"/>
    </row>
    <row r="676" spans="3:3" s="1" customFormat="1">
      <c r="C676" s="36"/>
    </row>
    <row r="677" spans="3:3" s="1" customFormat="1">
      <c r="C677" s="36"/>
    </row>
    <row r="678" spans="3:3" s="1" customFormat="1">
      <c r="C678" s="36"/>
    </row>
    <row r="679" spans="3:3" s="1" customFormat="1">
      <c r="C679" s="36"/>
    </row>
    <row r="680" spans="3:3" s="1" customFormat="1">
      <c r="C680" s="36"/>
    </row>
    <row r="681" spans="3:3" s="1" customFormat="1">
      <c r="C681" s="36"/>
    </row>
    <row r="682" spans="3:3" s="1" customFormat="1">
      <c r="C682" s="36"/>
    </row>
    <row r="683" spans="3:3" s="1" customFormat="1">
      <c r="C683" s="36"/>
    </row>
    <row r="684" spans="3:3" s="1" customFormat="1">
      <c r="C684" s="36"/>
    </row>
    <row r="685" spans="3:3" s="1" customFormat="1">
      <c r="C685" s="36"/>
    </row>
    <row r="686" spans="3:3" s="1" customFormat="1">
      <c r="C686" s="36"/>
    </row>
    <row r="687" spans="3:3" s="1" customFormat="1">
      <c r="C687" s="36"/>
    </row>
    <row r="688" spans="3:3" s="1" customFormat="1">
      <c r="C688" s="36"/>
    </row>
    <row r="689" spans="3:3" s="1" customFormat="1">
      <c r="C689" s="36"/>
    </row>
    <row r="690" spans="3:3" s="1" customFormat="1">
      <c r="C690" s="36"/>
    </row>
    <row r="691" spans="3:3" s="1" customFormat="1">
      <c r="C691" s="36"/>
    </row>
    <row r="692" spans="3:3" s="1" customFormat="1">
      <c r="C692" s="36"/>
    </row>
    <row r="693" spans="3:3" s="1" customFormat="1">
      <c r="C693" s="36"/>
    </row>
    <row r="694" spans="3:3" s="1" customFormat="1">
      <c r="C694" s="36"/>
    </row>
    <row r="695" spans="3:3" s="1" customFormat="1">
      <c r="C695" s="36"/>
    </row>
    <row r="696" spans="3:3" s="1" customFormat="1">
      <c r="C696" s="36"/>
    </row>
    <row r="697" spans="3:3" s="1" customFormat="1">
      <c r="C697" s="36"/>
    </row>
    <row r="698" spans="3:3" s="1" customFormat="1">
      <c r="C698" s="36"/>
    </row>
    <row r="699" spans="3:3" s="1" customFormat="1">
      <c r="C699" s="36"/>
    </row>
    <row r="700" spans="3:3" s="1" customFormat="1">
      <c r="C700" s="36"/>
    </row>
    <row r="701" spans="3:3" s="1" customFormat="1">
      <c r="C701" s="36"/>
    </row>
    <row r="702" spans="3:3" s="1" customFormat="1">
      <c r="C702" s="36"/>
    </row>
    <row r="703" spans="3:3" s="1" customFormat="1">
      <c r="C703" s="36"/>
    </row>
    <row r="704" spans="3:3" s="1" customFormat="1">
      <c r="C704" s="36"/>
    </row>
    <row r="705" spans="3:3" s="1" customFormat="1">
      <c r="C705" s="36"/>
    </row>
    <row r="706" spans="3:3" s="1" customFormat="1">
      <c r="C706" s="36"/>
    </row>
    <row r="707" spans="3:3" s="1" customFormat="1">
      <c r="C707" s="36"/>
    </row>
    <row r="708" spans="3:3" s="1" customFormat="1">
      <c r="C708" s="36"/>
    </row>
    <row r="709" spans="3:3" s="1" customFormat="1">
      <c r="C709" s="36"/>
    </row>
    <row r="710" spans="3:3" s="1" customFormat="1">
      <c r="C710" s="36"/>
    </row>
    <row r="711" spans="3:3" s="1" customFormat="1">
      <c r="C711" s="36"/>
    </row>
    <row r="712" spans="3:3" s="1" customFormat="1">
      <c r="C712" s="36"/>
    </row>
    <row r="713" spans="3:3" s="1" customFormat="1">
      <c r="C713" s="36"/>
    </row>
    <row r="714" spans="3:3" s="1" customFormat="1">
      <c r="C714" s="36"/>
    </row>
    <row r="715" spans="3:3" s="1" customFormat="1">
      <c r="C715" s="36"/>
    </row>
    <row r="716" spans="3:3" s="1" customFormat="1">
      <c r="C716" s="36"/>
    </row>
    <row r="717" spans="3:3" s="1" customFormat="1">
      <c r="C717" s="36"/>
    </row>
    <row r="718" spans="3:3" s="1" customFormat="1">
      <c r="C718" s="36"/>
    </row>
    <row r="719" spans="3:3" s="1" customFormat="1">
      <c r="C719" s="36"/>
    </row>
    <row r="720" spans="3:3" s="1" customFormat="1">
      <c r="C720" s="36"/>
    </row>
    <row r="721" spans="3:3" s="1" customFormat="1">
      <c r="C721" s="36"/>
    </row>
    <row r="722" spans="3:3" s="1" customFormat="1">
      <c r="C722" s="36"/>
    </row>
    <row r="723" spans="3:3" s="1" customFormat="1">
      <c r="C723" s="36"/>
    </row>
    <row r="724" spans="3:3" s="1" customFormat="1">
      <c r="C724" s="36"/>
    </row>
    <row r="725" spans="3:3" s="1" customFormat="1">
      <c r="C725" s="36"/>
    </row>
    <row r="726" spans="3:3" s="1" customFormat="1">
      <c r="C726" s="36"/>
    </row>
    <row r="727" spans="3:3" s="1" customFormat="1">
      <c r="C727" s="36"/>
    </row>
    <row r="728" spans="3:3" s="1" customFormat="1">
      <c r="C728" s="36"/>
    </row>
    <row r="729" spans="3:3" s="1" customFormat="1">
      <c r="C729" s="36"/>
    </row>
    <row r="730" spans="3:3" s="1" customFormat="1">
      <c r="C730" s="36"/>
    </row>
    <row r="731" spans="3:3" s="1" customFormat="1">
      <c r="C731" s="36"/>
    </row>
    <row r="732" spans="3:3" s="1" customFormat="1">
      <c r="C732" s="36"/>
    </row>
    <row r="733" spans="3:3" s="1" customFormat="1">
      <c r="C733" s="36"/>
    </row>
    <row r="734" spans="3:3" s="1" customFormat="1">
      <c r="C734" s="36"/>
    </row>
    <row r="735" spans="3:3" s="1" customFormat="1">
      <c r="C735" s="36"/>
    </row>
    <row r="736" spans="3:3" s="1" customFormat="1">
      <c r="C736" s="36"/>
    </row>
    <row r="737" spans="3:3" s="1" customFormat="1">
      <c r="C737" s="36"/>
    </row>
    <row r="738" spans="3:3" s="1" customFormat="1">
      <c r="C738" s="36"/>
    </row>
    <row r="739" spans="3:3" s="1" customFormat="1">
      <c r="C739" s="36"/>
    </row>
    <row r="740" spans="3:3" s="1" customFormat="1">
      <c r="C740" s="36"/>
    </row>
    <row r="741" spans="3:3" s="1" customFormat="1">
      <c r="C741" s="36"/>
    </row>
    <row r="742" spans="3:3" s="1" customFormat="1">
      <c r="C742" s="36"/>
    </row>
    <row r="743" spans="3:3" s="1" customFormat="1">
      <c r="C743" s="36"/>
    </row>
    <row r="744" spans="3:3" s="1" customFormat="1">
      <c r="C744" s="36"/>
    </row>
    <row r="745" spans="3:3" s="1" customFormat="1">
      <c r="C745" s="36"/>
    </row>
    <row r="746" spans="3:3" s="1" customFormat="1">
      <c r="C746" s="36"/>
    </row>
    <row r="747" spans="3:3" s="1" customFormat="1">
      <c r="C747" s="36"/>
    </row>
    <row r="748" spans="3:3" s="1" customFormat="1">
      <c r="C748" s="36"/>
    </row>
    <row r="749" spans="3:3" s="1" customFormat="1">
      <c r="C749" s="36"/>
    </row>
    <row r="750" spans="3:3" s="1" customFormat="1">
      <c r="C750" s="36"/>
    </row>
    <row r="751" spans="3:3" s="1" customFormat="1">
      <c r="C751" s="36"/>
    </row>
    <row r="752" spans="3:3" s="1" customFormat="1">
      <c r="C752" s="36"/>
    </row>
    <row r="753" spans="3:3" s="1" customFormat="1">
      <c r="C753" s="36"/>
    </row>
    <row r="754" spans="3:3" s="1" customFormat="1">
      <c r="C754" s="36"/>
    </row>
    <row r="755" spans="3:3" s="1" customFormat="1">
      <c r="C755" s="36"/>
    </row>
    <row r="756" spans="3:3" s="1" customFormat="1">
      <c r="C756" s="36"/>
    </row>
    <row r="757" spans="3:3" s="1" customFormat="1">
      <c r="C757" s="36"/>
    </row>
    <row r="758" spans="3:3" s="1" customFormat="1">
      <c r="C758" s="36"/>
    </row>
    <row r="759" spans="3:3" s="1" customFormat="1">
      <c r="C759" s="36"/>
    </row>
    <row r="760" spans="3:3" s="1" customFormat="1">
      <c r="C760" s="36"/>
    </row>
    <row r="761" spans="3:3" s="1" customFormat="1">
      <c r="C761" s="36"/>
    </row>
    <row r="762" spans="3:3" s="1" customFormat="1">
      <c r="C762" s="36"/>
    </row>
    <row r="763" spans="3:3" s="1" customFormat="1">
      <c r="C763" s="36"/>
    </row>
    <row r="764" spans="3:3" s="1" customFormat="1">
      <c r="C764" s="36"/>
    </row>
    <row r="765" spans="3:3" s="1" customFormat="1">
      <c r="C765" s="36"/>
    </row>
    <row r="766" spans="3:3" s="1" customFormat="1">
      <c r="C766" s="36"/>
    </row>
    <row r="767" spans="3:3" s="1" customFormat="1">
      <c r="C767" s="36"/>
    </row>
    <row r="768" spans="3:3" s="1" customFormat="1">
      <c r="C768" s="36"/>
    </row>
    <row r="769" spans="3:3" s="1" customFormat="1">
      <c r="C769" s="36"/>
    </row>
    <row r="770" spans="3:3" s="1" customFormat="1">
      <c r="C770" s="36"/>
    </row>
    <row r="771" spans="3:3" s="1" customFormat="1">
      <c r="C771" s="36"/>
    </row>
    <row r="772" spans="3:3" s="1" customFormat="1">
      <c r="C772" s="36"/>
    </row>
    <row r="773" spans="3:3" s="1" customFormat="1">
      <c r="C773" s="36"/>
    </row>
    <row r="774" spans="3:3" s="1" customFormat="1">
      <c r="C774" s="36"/>
    </row>
    <row r="775" spans="3:3" s="1" customFormat="1">
      <c r="C775" s="36"/>
    </row>
    <row r="776" spans="3:3" s="1" customFormat="1">
      <c r="C776" s="36"/>
    </row>
    <row r="777" spans="3:3" s="1" customFormat="1">
      <c r="C777" s="36"/>
    </row>
    <row r="778" spans="3:3" s="1" customFormat="1">
      <c r="C778" s="36"/>
    </row>
    <row r="779" spans="3:3" s="1" customFormat="1">
      <c r="C779" s="36"/>
    </row>
    <row r="780" spans="3:3" s="1" customFormat="1">
      <c r="C780" s="36"/>
    </row>
    <row r="781" spans="3:3" s="1" customFormat="1">
      <c r="C781" s="36"/>
    </row>
    <row r="782" spans="3:3" s="1" customFormat="1">
      <c r="C782" s="36"/>
    </row>
    <row r="783" spans="3:3" s="1" customFormat="1">
      <c r="C783" s="36"/>
    </row>
    <row r="784" spans="3:3" s="1" customFormat="1">
      <c r="C784" s="36"/>
    </row>
    <row r="785" spans="3:3" s="1" customFormat="1">
      <c r="C785" s="36"/>
    </row>
    <row r="786" spans="3:3" s="1" customFormat="1">
      <c r="C786" s="36"/>
    </row>
    <row r="787" spans="3:3" s="1" customFormat="1">
      <c r="C787" s="36"/>
    </row>
    <row r="788" spans="3:3" s="1" customFormat="1">
      <c r="C788" s="36"/>
    </row>
    <row r="789" spans="3:3" s="1" customFormat="1">
      <c r="C789" s="36"/>
    </row>
    <row r="790" spans="3:3" s="1" customFormat="1">
      <c r="C790" s="36"/>
    </row>
    <row r="791" spans="3:3" s="1" customFormat="1">
      <c r="C791" s="36"/>
    </row>
    <row r="792" spans="3:3" s="1" customFormat="1">
      <c r="C792" s="36"/>
    </row>
    <row r="793" spans="3:3" s="1" customFormat="1">
      <c r="C793" s="36"/>
    </row>
    <row r="794" spans="3:3" s="1" customFormat="1">
      <c r="C794" s="36"/>
    </row>
    <row r="795" spans="3:3" s="1" customFormat="1">
      <c r="C795" s="36"/>
    </row>
    <row r="796" spans="3:3" s="1" customFormat="1">
      <c r="C796" s="36"/>
    </row>
    <row r="797" spans="3:3" s="1" customFormat="1">
      <c r="C797" s="36"/>
    </row>
    <row r="798" spans="3:3" s="1" customFormat="1">
      <c r="C798" s="36"/>
    </row>
    <row r="799" spans="3:3" s="1" customFormat="1">
      <c r="C799" s="36"/>
    </row>
    <row r="800" spans="3:3" s="1" customFormat="1">
      <c r="C800" s="36"/>
    </row>
    <row r="801" spans="3:3" s="1" customFormat="1">
      <c r="C801" s="36"/>
    </row>
    <row r="802" spans="3:3" s="1" customFormat="1">
      <c r="C802" s="36"/>
    </row>
    <row r="803" spans="3:3" s="1" customFormat="1">
      <c r="C803" s="36"/>
    </row>
    <row r="804" spans="3:3" s="1" customFormat="1">
      <c r="C804" s="36"/>
    </row>
    <row r="805" spans="3:3" s="1" customFormat="1">
      <c r="C805" s="36"/>
    </row>
    <row r="806" spans="3:3" s="1" customFormat="1">
      <c r="C806" s="36"/>
    </row>
    <row r="807" spans="3:3" s="1" customFormat="1">
      <c r="C807" s="36"/>
    </row>
    <row r="808" spans="3:3" s="1" customFormat="1">
      <c r="C808" s="36"/>
    </row>
    <row r="809" spans="3:3" s="1" customFormat="1">
      <c r="C809" s="36"/>
    </row>
    <row r="810" spans="3:3" s="1" customFormat="1">
      <c r="C810" s="36"/>
    </row>
    <row r="811" spans="3:3" s="1" customFormat="1">
      <c r="C811" s="36"/>
    </row>
    <row r="812" spans="3:3" s="1" customFormat="1">
      <c r="C812" s="36"/>
    </row>
    <row r="813" spans="3:3" s="1" customFormat="1">
      <c r="C813" s="36"/>
    </row>
    <row r="814" spans="3:3" s="1" customFormat="1">
      <c r="C814" s="36"/>
    </row>
    <row r="815" spans="3:3" s="1" customFormat="1">
      <c r="C815" s="36"/>
    </row>
    <row r="816" spans="3:3" s="1" customFormat="1">
      <c r="C816" s="36"/>
    </row>
    <row r="817" spans="3:3" s="1" customFormat="1">
      <c r="C817" s="36"/>
    </row>
    <row r="818" spans="3:3" s="1" customFormat="1">
      <c r="C818" s="36"/>
    </row>
    <row r="819" spans="3:3" s="1" customFormat="1">
      <c r="C819" s="36"/>
    </row>
    <row r="820" spans="3:3" s="1" customFormat="1">
      <c r="C820" s="36"/>
    </row>
    <row r="821" spans="3:3" s="1" customFormat="1">
      <c r="C821" s="36"/>
    </row>
    <row r="822" spans="3:3" s="1" customFormat="1">
      <c r="C822" s="36"/>
    </row>
    <row r="823" spans="3:3" s="1" customFormat="1">
      <c r="C823" s="36"/>
    </row>
    <row r="824" spans="3:3" s="1" customFormat="1">
      <c r="C824" s="36"/>
    </row>
    <row r="825" spans="3:3" s="1" customFormat="1">
      <c r="C825" s="36"/>
    </row>
    <row r="826" spans="3:3" s="1" customFormat="1">
      <c r="C826" s="36"/>
    </row>
    <row r="827" spans="3:3" s="1" customFormat="1">
      <c r="C827" s="36"/>
    </row>
    <row r="828" spans="3:3" s="1" customFormat="1">
      <c r="C828" s="36"/>
    </row>
    <row r="829" spans="3:3" s="1" customFormat="1">
      <c r="C829" s="36"/>
    </row>
    <row r="830" spans="3:3" s="1" customFormat="1">
      <c r="C830" s="36"/>
    </row>
    <row r="831" spans="3:3" s="1" customFormat="1">
      <c r="C831" s="36"/>
    </row>
    <row r="832" spans="3:3" s="1" customFormat="1">
      <c r="C832" s="36"/>
    </row>
    <row r="833" spans="3:3" s="1" customFormat="1">
      <c r="C833" s="36"/>
    </row>
    <row r="834" spans="3:3" s="1" customFormat="1">
      <c r="C834" s="36"/>
    </row>
    <row r="835" spans="3:3" s="1" customFormat="1">
      <c r="C835" s="36"/>
    </row>
    <row r="836" spans="3:3" s="1" customFormat="1">
      <c r="C836" s="36"/>
    </row>
    <row r="837" spans="3:3" s="1" customFormat="1">
      <c r="C837" s="36"/>
    </row>
    <row r="838" spans="3:3" s="1" customFormat="1">
      <c r="C838" s="36"/>
    </row>
    <row r="839" spans="3:3" s="1" customFormat="1">
      <c r="C839" s="36"/>
    </row>
    <row r="840" spans="3:3" s="1" customFormat="1">
      <c r="C840" s="36"/>
    </row>
    <row r="841" spans="3:3" s="1" customFormat="1">
      <c r="C841" s="36"/>
    </row>
    <row r="842" spans="3:3" s="1" customFormat="1">
      <c r="C842" s="36"/>
    </row>
    <row r="843" spans="3:3" s="1" customFormat="1">
      <c r="C843" s="36"/>
    </row>
    <row r="844" spans="3:3" s="1" customFormat="1">
      <c r="C844" s="36"/>
    </row>
    <row r="845" spans="3:3" s="1" customFormat="1">
      <c r="C845" s="36"/>
    </row>
    <row r="846" spans="3:3" s="1" customFormat="1">
      <c r="C846" s="36"/>
    </row>
    <row r="847" spans="3:3" s="1" customFormat="1">
      <c r="C847" s="36"/>
    </row>
    <row r="848" spans="3:3" s="1" customFormat="1">
      <c r="C848" s="36"/>
    </row>
    <row r="849" spans="3:3" s="1" customFormat="1">
      <c r="C849" s="36"/>
    </row>
    <row r="850" spans="3:3" s="1" customFormat="1">
      <c r="C850" s="36"/>
    </row>
    <row r="851" spans="3:3" s="1" customFormat="1">
      <c r="C851" s="36"/>
    </row>
    <row r="852" spans="3:3" s="1" customFormat="1">
      <c r="C852" s="36"/>
    </row>
    <row r="853" spans="3:3" s="1" customFormat="1">
      <c r="C853" s="36"/>
    </row>
    <row r="854" spans="3:3" s="1" customFormat="1">
      <c r="C854" s="36"/>
    </row>
    <row r="855" spans="3:3" s="1" customFormat="1">
      <c r="C855" s="36"/>
    </row>
    <row r="856" spans="3:3" s="1" customFormat="1">
      <c r="C856" s="36"/>
    </row>
    <row r="857" spans="3:3" s="1" customFormat="1">
      <c r="C857" s="36"/>
    </row>
    <row r="858" spans="3:3" s="1" customFormat="1">
      <c r="C858" s="36"/>
    </row>
    <row r="859" spans="3:3" s="1" customFormat="1">
      <c r="C859" s="36"/>
    </row>
    <row r="860" spans="3:3" s="1" customFormat="1">
      <c r="C860" s="36"/>
    </row>
    <row r="861" spans="3:3" s="1" customFormat="1">
      <c r="C861" s="36"/>
    </row>
    <row r="862" spans="3:3" s="1" customFormat="1">
      <c r="C862" s="36"/>
    </row>
    <row r="863" spans="3:3" s="1" customFormat="1">
      <c r="C863" s="36"/>
    </row>
    <row r="864" spans="3:3" s="1" customFormat="1">
      <c r="C864" s="36"/>
    </row>
    <row r="865" spans="3:3" s="1" customFormat="1">
      <c r="C865" s="36"/>
    </row>
    <row r="866" spans="3:3" s="1" customFormat="1">
      <c r="C866" s="36"/>
    </row>
    <row r="867" spans="3:3" s="1" customFormat="1">
      <c r="C867" s="36"/>
    </row>
    <row r="868" spans="3:3" s="1" customFormat="1">
      <c r="C868" s="36"/>
    </row>
    <row r="869" spans="3:3" s="1" customFormat="1">
      <c r="C869" s="36"/>
    </row>
    <row r="870" spans="3:3" s="1" customFormat="1">
      <c r="C870" s="36"/>
    </row>
    <row r="871" spans="3:3" s="1" customFormat="1">
      <c r="C871" s="36"/>
    </row>
    <row r="872" spans="3:3" s="1" customFormat="1">
      <c r="C872" s="36"/>
    </row>
    <row r="873" spans="3:3" s="1" customFormat="1">
      <c r="C873" s="36"/>
    </row>
    <row r="874" spans="3:3" s="1" customFormat="1">
      <c r="C874" s="36"/>
    </row>
    <row r="875" spans="3:3" s="1" customFormat="1">
      <c r="C875" s="36"/>
    </row>
    <row r="876" spans="3:3" s="1" customFormat="1">
      <c r="C876" s="36"/>
    </row>
    <row r="877" spans="3:3" s="1" customFormat="1">
      <c r="C877" s="36"/>
    </row>
    <row r="878" spans="3:3" s="1" customFormat="1">
      <c r="C878" s="36"/>
    </row>
    <row r="879" spans="3:3" s="1" customFormat="1">
      <c r="C879" s="36"/>
    </row>
    <row r="880" spans="3:3" s="1" customFormat="1">
      <c r="C880" s="36"/>
    </row>
    <row r="881" spans="3:3" s="1" customFormat="1">
      <c r="C881" s="36"/>
    </row>
    <row r="882" spans="3:3" s="1" customFormat="1">
      <c r="C882" s="36"/>
    </row>
    <row r="883" spans="3:3" s="1" customFormat="1">
      <c r="C883" s="36"/>
    </row>
    <row r="884" spans="3:3" s="1" customFormat="1">
      <c r="C884" s="36"/>
    </row>
    <row r="885" spans="3:3" s="1" customFormat="1">
      <c r="C885" s="36"/>
    </row>
    <row r="886" spans="3:3" s="1" customFormat="1">
      <c r="C886" s="36"/>
    </row>
    <row r="887" spans="3:3" s="1" customFormat="1">
      <c r="C887" s="36"/>
    </row>
    <row r="888" spans="3:3" s="1" customFormat="1">
      <c r="C888" s="36"/>
    </row>
    <row r="889" spans="3:3" s="1" customFormat="1">
      <c r="C889" s="36"/>
    </row>
    <row r="890" spans="3:3" s="1" customFormat="1">
      <c r="C890" s="36"/>
    </row>
    <row r="891" spans="3:3" s="1" customFormat="1">
      <c r="C891" s="36"/>
    </row>
    <row r="892" spans="3:3" s="1" customFormat="1">
      <c r="C892" s="36"/>
    </row>
    <row r="893" spans="3:3" s="1" customFormat="1">
      <c r="C893" s="36"/>
    </row>
    <row r="894" spans="3:3" s="1" customFormat="1">
      <c r="C894" s="36"/>
    </row>
    <row r="895" spans="3:3" s="1" customFormat="1">
      <c r="C895" s="36"/>
    </row>
    <row r="896" spans="3:3" s="1" customFormat="1">
      <c r="C896" s="36"/>
    </row>
    <row r="897" spans="3:3" s="1" customFormat="1">
      <c r="C897" s="36"/>
    </row>
    <row r="898" spans="3:3" s="1" customFormat="1">
      <c r="C898" s="36"/>
    </row>
    <row r="899" spans="3:3" s="1" customFormat="1">
      <c r="C899" s="36"/>
    </row>
    <row r="900" spans="3:3" s="1" customFormat="1">
      <c r="C900" s="36"/>
    </row>
    <row r="901" spans="3:3" s="1" customFormat="1">
      <c r="C901" s="36"/>
    </row>
    <row r="902" spans="3:3" s="1" customFormat="1">
      <c r="C902" s="36"/>
    </row>
    <row r="903" spans="3:3" s="1" customFormat="1">
      <c r="C903" s="36"/>
    </row>
    <row r="904" spans="3:3" s="1" customFormat="1">
      <c r="C904" s="36"/>
    </row>
    <row r="905" spans="3:3" s="1" customFormat="1">
      <c r="C905" s="36"/>
    </row>
    <row r="906" spans="3:3" s="1" customFormat="1">
      <c r="C906" s="36"/>
    </row>
    <row r="907" spans="3:3" s="1" customFormat="1">
      <c r="C907" s="36"/>
    </row>
    <row r="908" spans="3:3" s="1" customFormat="1">
      <c r="C908" s="36"/>
    </row>
    <row r="909" spans="3:3" s="1" customFormat="1">
      <c r="C909" s="36"/>
    </row>
    <row r="910" spans="3:3" s="1" customFormat="1">
      <c r="C910" s="36"/>
    </row>
    <row r="911" spans="3:3" s="1" customFormat="1">
      <c r="C911" s="36"/>
    </row>
    <row r="912" spans="3:3" s="1" customFormat="1">
      <c r="C912" s="36"/>
    </row>
    <row r="913" spans="3:3" s="1" customFormat="1">
      <c r="C913" s="36"/>
    </row>
    <row r="914" spans="3:3" s="1" customFormat="1">
      <c r="C914" s="36"/>
    </row>
    <row r="915" spans="3:3" s="1" customFormat="1">
      <c r="C915" s="36"/>
    </row>
    <row r="916" spans="3:3" s="1" customFormat="1">
      <c r="C916" s="36"/>
    </row>
    <row r="917" spans="3:3" s="1" customFormat="1">
      <c r="C917" s="36"/>
    </row>
    <row r="918" spans="3:3" s="1" customFormat="1">
      <c r="C918" s="36"/>
    </row>
    <row r="919" spans="3:3" s="1" customFormat="1">
      <c r="C919" s="36"/>
    </row>
    <row r="920" spans="3:3" s="1" customFormat="1">
      <c r="C920" s="36"/>
    </row>
    <row r="921" spans="3:3" s="1" customFormat="1">
      <c r="C921" s="36"/>
    </row>
    <row r="922" spans="3:3" s="1" customFormat="1">
      <c r="C922" s="36"/>
    </row>
    <row r="923" spans="3:3" s="1" customFormat="1">
      <c r="C923" s="36"/>
    </row>
    <row r="924" spans="3:3" s="1" customFormat="1">
      <c r="C924" s="36"/>
    </row>
    <row r="925" spans="3:3" s="1" customFormat="1">
      <c r="C925" s="36"/>
    </row>
    <row r="926" spans="3:3" s="1" customFormat="1">
      <c r="C926" s="36"/>
    </row>
    <row r="927" spans="3:3" s="1" customFormat="1">
      <c r="C927" s="36"/>
    </row>
    <row r="928" spans="3:3" s="1" customFormat="1">
      <c r="C928" s="36"/>
    </row>
    <row r="929" spans="3:3" s="1" customFormat="1">
      <c r="C929" s="36"/>
    </row>
    <row r="930" spans="3:3" s="1" customFormat="1">
      <c r="C930" s="36"/>
    </row>
    <row r="931" spans="3:3" s="1" customFormat="1">
      <c r="C931" s="36"/>
    </row>
    <row r="932" spans="3:3" s="1" customFormat="1">
      <c r="C932" s="36"/>
    </row>
    <row r="933" spans="3:3" s="1" customFormat="1">
      <c r="C933" s="36"/>
    </row>
    <row r="934" spans="3:3" s="1" customFormat="1">
      <c r="C934" s="36"/>
    </row>
    <row r="935" spans="3:3" s="1" customFormat="1">
      <c r="C935" s="36"/>
    </row>
    <row r="936" spans="3:3" s="1" customFormat="1">
      <c r="C936" s="36"/>
    </row>
    <row r="937" spans="3:3" s="1" customFormat="1">
      <c r="C937" s="36"/>
    </row>
    <row r="938" spans="3:3" s="1" customFormat="1">
      <c r="C938" s="36"/>
    </row>
    <row r="939" spans="3:3" s="1" customFormat="1">
      <c r="C939" s="36"/>
    </row>
    <row r="940" spans="3:3" s="1" customFormat="1">
      <c r="C940" s="36"/>
    </row>
    <row r="941" spans="3:3" s="1" customFormat="1">
      <c r="C941" s="36"/>
    </row>
    <row r="942" spans="3:3" s="1" customFormat="1">
      <c r="C942" s="36"/>
    </row>
    <row r="943" spans="3:3" s="1" customFormat="1">
      <c r="C943" s="36"/>
    </row>
    <row r="944" spans="3:3" s="1" customFormat="1">
      <c r="C944" s="36"/>
    </row>
    <row r="945" spans="3:3" s="1" customFormat="1">
      <c r="C945" s="36"/>
    </row>
    <row r="946" spans="3:3" s="1" customFormat="1">
      <c r="C946" s="36"/>
    </row>
    <row r="947" spans="3:3" s="1" customFormat="1">
      <c r="C947" s="36"/>
    </row>
    <row r="948" spans="3:3" s="1" customFormat="1">
      <c r="C948" s="36"/>
    </row>
    <row r="949" spans="3:3" s="1" customFormat="1">
      <c r="C949" s="36"/>
    </row>
    <row r="950" spans="3:3" s="1" customFormat="1">
      <c r="C950" s="36"/>
    </row>
    <row r="951" spans="3:3" s="1" customFormat="1">
      <c r="C951" s="36"/>
    </row>
    <row r="952" spans="3:3" s="1" customFormat="1">
      <c r="C952" s="36"/>
    </row>
    <row r="953" spans="3:3" s="1" customFormat="1">
      <c r="C953" s="36"/>
    </row>
    <row r="954" spans="3:3" s="1" customFormat="1">
      <c r="C954" s="36"/>
    </row>
    <row r="955" spans="3:3" s="1" customFormat="1">
      <c r="C955" s="36"/>
    </row>
    <row r="956" spans="3:3" s="1" customFormat="1">
      <c r="C956" s="36"/>
    </row>
    <row r="957" spans="3:3" s="1" customFormat="1">
      <c r="C957" s="36"/>
    </row>
    <row r="958" spans="3:3" s="1" customFormat="1">
      <c r="C958" s="36"/>
    </row>
    <row r="959" spans="3:3" s="1" customFormat="1">
      <c r="C959" s="36"/>
    </row>
    <row r="960" spans="3:3" s="1" customFormat="1">
      <c r="C960" s="36"/>
    </row>
    <row r="961" spans="3:3" s="1" customFormat="1">
      <c r="C961" s="36"/>
    </row>
    <row r="962" spans="3:3" s="1" customFormat="1">
      <c r="C962" s="36"/>
    </row>
    <row r="963" spans="3:3" s="1" customFormat="1">
      <c r="C963" s="36"/>
    </row>
    <row r="964" spans="3:3" s="1" customFormat="1">
      <c r="C964" s="36"/>
    </row>
    <row r="965" spans="3:3" s="1" customFormat="1">
      <c r="C965" s="36"/>
    </row>
    <row r="966" spans="3:3" s="1" customFormat="1">
      <c r="C966" s="36"/>
    </row>
    <row r="967" spans="3:3" s="1" customFormat="1">
      <c r="C967" s="36"/>
    </row>
    <row r="968" spans="3:3" s="1" customFormat="1">
      <c r="C968" s="36"/>
    </row>
    <row r="969" spans="3:3" s="1" customFormat="1">
      <c r="C969" s="36"/>
    </row>
    <row r="970" spans="3:3" s="1" customFormat="1">
      <c r="C970" s="36"/>
    </row>
    <row r="971" spans="3:3" s="1" customFormat="1">
      <c r="C971" s="36"/>
    </row>
    <row r="972" spans="3:3" s="1" customFormat="1">
      <c r="C972" s="36"/>
    </row>
    <row r="973" spans="3:3" s="1" customFormat="1">
      <c r="C973" s="36"/>
    </row>
    <row r="974" spans="3:3" s="1" customFormat="1">
      <c r="C974" s="36"/>
    </row>
    <row r="975" spans="3:3" s="1" customFormat="1">
      <c r="C975" s="36"/>
    </row>
    <row r="976" spans="3:3" s="1" customFormat="1">
      <c r="C976" s="36"/>
    </row>
    <row r="977" spans="3:3" s="1" customFormat="1">
      <c r="C977" s="36"/>
    </row>
    <row r="978" spans="3:3" s="1" customFormat="1">
      <c r="C978" s="36"/>
    </row>
    <row r="979" spans="3:3" s="1" customFormat="1">
      <c r="C979" s="36"/>
    </row>
    <row r="980" spans="3:3" s="1" customFormat="1">
      <c r="C980" s="36"/>
    </row>
    <row r="981" spans="3:3" s="1" customFormat="1">
      <c r="C981" s="36"/>
    </row>
    <row r="982" spans="3:3" s="1" customFormat="1">
      <c r="C982" s="36"/>
    </row>
    <row r="983" spans="3:3" s="1" customFormat="1">
      <c r="C983" s="36"/>
    </row>
    <row r="984" spans="3:3" s="1" customFormat="1">
      <c r="C984" s="36"/>
    </row>
    <row r="985" spans="3:3" s="1" customFormat="1">
      <c r="C985" s="36"/>
    </row>
    <row r="986" spans="3:3" s="1" customFormat="1">
      <c r="C986" s="36"/>
    </row>
    <row r="987" spans="3:3" s="1" customFormat="1">
      <c r="C987" s="36"/>
    </row>
    <row r="988" spans="3:3" s="1" customFormat="1">
      <c r="C988" s="36"/>
    </row>
    <row r="989" spans="3:3" s="1" customFormat="1">
      <c r="C989" s="36"/>
    </row>
    <row r="990" spans="3:3" s="1" customFormat="1">
      <c r="C990" s="36"/>
    </row>
    <row r="991" spans="3:3" s="1" customFormat="1">
      <c r="C991" s="36"/>
    </row>
    <row r="992" spans="3:3" s="1" customFormat="1">
      <c r="C992" s="36"/>
    </row>
    <row r="993" spans="3:3" s="1" customFormat="1">
      <c r="C993" s="36"/>
    </row>
    <row r="994" spans="3:3" s="1" customFormat="1">
      <c r="C994" s="36"/>
    </row>
    <row r="995" spans="3:3" s="1" customFormat="1">
      <c r="C995" s="36"/>
    </row>
    <row r="996" spans="3:3" s="1" customFormat="1">
      <c r="C996" s="36"/>
    </row>
    <row r="997" spans="3:3" s="1" customFormat="1">
      <c r="C997" s="36"/>
    </row>
    <row r="998" spans="3:3" s="1" customFormat="1">
      <c r="C998" s="36"/>
    </row>
    <row r="999" spans="3:3" s="1" customFormat="1">
      <c r="C999" s="36"/>
    </row>
    <row r="1000" spans="3:3" s="1" customFormat="1">
      <c r="C1000" s="36"/>
    </row>
    <row r="1001" spans="3:3" s="1" customFormat="1">
      <c r="C1001" s="36"/>
    </row>
    <row r="1002" spans="3:3" s="1" customFormat="1">
      <c r="C1002" s="36"/>
    </row>
    <row r="1003" spans="3:3" s="1" customFormat="1">
      <c r="C1003" s="36"/>
    </row>
    <row r="1004" spans="3:3" s="1" customFormat="1">
      <c r="C1004" s="36"/>
    </row>
    <row r="1005" spans="3:3" s="1" customFormat="1">
      <c r="C1005" s="36"/>
    </row>
    <row r="1006" spans="3:3" s="1" customFormat="1">
      <c r="C1006" s="36"/>
    </row>
    <row r="1007" spans="3:3" s="1" customFormat="1">
      <c r="C1007" s="36"/>
    </row>
    <row r="1008" spans="3:3" s="1" customFormat="1">
      <c r="C1008" s="36"/>
    </row>
    <row r="1009" spans="3:3" s="1" customFormat="1">
      <c r="C1009" s="36"/>
    </row>
    <row r="1010" spans="3:3" s="1" customFormat="1">
      <c r="C1010" s="36"/>
    </row>
    <row r="1011" spans="3:3" s="1" customFormat="1">
      <c r="C1011" s="36"/>
    </row>
    <row r="1012" spans="3:3" s="1" customFormat="1">
      <c r="C1012" s="36"/>
    </row>
    <row r="1013" spans="3:3" s="1" customFormat="1">
      <c r="C1013" s="36"/>
    </row>
    <row r="1014" spans="3:3" s="1" customFormat="1">
      <c r="C1014" s="36"/>
    </row>
    <row r="1015" spans="3:3" s="1" customFormat="1">
      <c r="C1015" s="36"/>
    </row>
    <row r="1016" spans="3:3" s="1" customFormat="1">
      <c r="C1016" s="36"/>
    </row>
    <row r="1017" spans="3:3" s="1" customFormat="1">
      <c r="C1017" s="36"/>
    </row>
    <row r="1018" spans="3:3" s="1" customFormat="1">
      <c r="C1018" s="36"/>
    </row>
    <row r="1019" spans="3:3" s="1" customFormat="1">
      <c r="C1019" s="36"/>
    </row>
    <row r="1020" spans="3:3" s="1" customFormat="1">
      <c r="C1020" s="36"/>
    </row>
    <row r="1021" spans="3:3" s="1" customFormat="1">
      <c r="C1021" s="36"/>
    </row>
    <row r="1022" spans="3:3" s="1" customFormat="1">
      <c r="C1022" s="36"/>
    </row>
    <row r="1023" spans="3:3" s="1" customFormat="1">
      <c r="C1023" s="36"/>
    </row>
    <row r="1024" spans="3:3" s="1" customFormat="1">
      <c r="C1024" s="36"/>
    </row>
    <row r="1025" spans="3:3" s="1" customFormat="1">
      <c r="C1025" s="36"/>
    </row>
    <row r="1026" spans="3:3" s="1" customFormat="1">
      <c r="C1026" s="36"/>
    </row>
    <row r="1027" spans="3:3" s="1" customFormat="1">
      <c r="C1027" s="36"/>
    </row>
    <row r="1028" spans="3:3" s="1" customFormat="1">
      <c r="C1028" s="36"/>
    </row>
    <row r="1029" spans="3:3" s="1" customFormat="1">
      <c r="C1029" s="36"/>
    </row>
    <row r="1030" spans="3:3" s="1" customFormat="1">
      <c r="C1030" s="36"/>
    </row>
    <row r="1031" spans="3:3" s="1" customFormat="1">
      <c r="C1031" s="36"/>
    </row>
    <row r="1032" spans="3:3" s="1" customFormat="1">
      <c r="C1032" s="36"/>
    </row>
    <row r="1033" spans="3:3" s="1" customFormat="1">
      <c r="C1033" s="36"/>
    </row>
    <row r="1034" spans="3:3" s="1" customFormat="1">
      <c r="C1034" s="36"/>
    </row>
    <row r="1035" spans="3:3" s="1" customFormat="1">
      <c r="C1035" s="36"/>
    </row>
    <row r="1036" spans="3:3" s="1" customFormat="1">
      <c r="C1036" s="36"/>
    </row>
    <row r="1037" spans="3:3" s="1" customFormat="1">
      <c r="C1037" s="36"/>
    </row>
    <row r="1038" spans="3:3" s="1" customFormat="1">
      <c r="C1038" s="36"/>
    </row>
    <row r="1039" spans="3:3" s="1" customFormat="1">
      <c r="C1039" s="36"/>
    </row>
    <row r="1040" spans="3:3" s="1" customFormat="1">
      <c r="C1040" s="36"/>
    </row>
    <row r="1041" spans="3:3" s="1" customFormat="1">
      <c r="C1041" s="36"/>
    </row>
    <row r="1042" spans="3:3" s="1" customFormat="1">
      <c r="C1042" s="36"/>
    </row>
    <row r="1043" spans="3:3" s="1" customFormat="1">
      <c r="C1043" s="36"/>
    </row>
    <row r="1044" spans="3:3" s="1" customFormat="1">
      <c r="C1044" s="36"/>
    </row>
    <row r="1045" spans="3:3" s="1" customFormat="1">
      <c r="C1045" s="36"/>
    </row>
    <row r="1046" spans="3:3" s="1" customFormat="1">
      <c r="C1046" s="36"/>
    </row>
    <row r="1047" spans="3:3" s="1" customFormat="1">
      <c r="C1047" s="36"/>
    </row>
    <row r="1048" spans="3:3" s="1" customFormat="1">
      <c r="C1048" s="36"/>
    </row>
    <row r="1049" spans="3:3" s="1" customFormat="1">
      <c r="C1049" s="36"/>
    </row>
    <row r="1050" spans="3:3" s="1" customFormat="1">
      <c r="C1050" s="36"/>
    </row>
    <row r="1051" spans="3:3" s="1" customFormat="1">
      <c r="C1051" s="36"/>
    </row>
    <row r="1052" spans="3:3" s="1" customFormat="1">
      <c r="C1052" s="36"/>
    </row>
    <row r="1053" spans="3:3" s="1" customFormat="1">
      <c r="C1053" s="36"/>
    </row>
    <row r="1054" spans="3:3" s="1" customFormat="1">
      <c r="C1054" s="36"/>
    </row>
    <row r="1055" spans="3:3" s="1" customFormat="1">
      <c r="C1055" s="36"/>
    </row>
    <row r="1056" spans="3:3" s="1" customFormat="1">
      <c r="C1056" s="36"/>
    </row>
    <row r="1057" spans="3:3" s="1" customFormat="1">
      <c r="C1057" s="36"/>
    </row>
    <row r="1058" spans="3:3" s="1" customFormat="1">
      <c r="C1058" s="36"/>
    </row>
    <row r="1059" spans="3:3" s="1" customFormat="1">
      <c r="C1059" s="36"/>
    </row>
    <row r="1060" spans="3:3" s="1" customFormat="1">
      <c r="C1060" s="36"/>
    </row>
    <row r="1061" spans="3:3" s="1" customFormat="1">
      <c r="C1061" s="36"/>
    </row>
    <row r="1062" spans="3:3" s="1" customFormat="1">
      <c r="C1062" s="36"/>
    </row>
    <row r="1063" spans="3:3" s="1" customFormat="1">
      <c r="C1063" s="36"/>
    </row>
    <row r="1064" spans="3:3" s="1" customFormat="1">
      <c r="C1064" s="36"/>
    </row>
    <row r="1065" spans="3:3" s="1" customFormat="1">
      <c r="C1065" s="36"/>
    </row>
    <row r="1066" spans="3:3" s="1" customFormat="1">
      <c r="C1066" s="36"/>
    </row>
    <row r="1067" spans="3:3" s="1" customFormat="1">
      <c r="C1067" s="36"/>
    </row>
    <row r="1068" spans="3:3" s="1" customFormat="1">
      <c r="C1068" s="36"/>
    </row>
    <row r="1069" spans="3:3" s="1" customFormat="1">
      <c r="C1069" s="36"/>
    </row>
    <row r="1070" spans="3:3" s="1" customFormat="1">
      <c r="C1070" s="36"/>
    </row>
    <row r="1071" spans="3:3" s="1" customFormat="1">
      <c r="C1071" s="36"/>
    </row>
    <row r="1072" spans="3:3" s="1" customFormat="1">
      <c r="C1072" s="36"/>
    </row>
    <row r="1073" spans="3:3" s="1" customFormat="1">
      <c r="C1073" s="36"/>
    </row>
    <row r="1074" spans="3:3" s="1" customFormat="1">
      <c r="C1074" s="36"/>
    </row>
    <row r="1075" spans="3:3" s="1" customFormat="1">
      <c r="C1075" s="36"/>
    </row>
    <row r="1076" spans="3:3" s="1" customFormat="1">
      <c r="C1076" s="36"/>
    </row>
    <row r="1077" spans="3:3" s="1" customFormat="1">
      <c r="C1077" s="36"/>
    </row>
    <row r="1078" spans="3:3" s="1" customFormat="1">
      <c r="C1078" s="36"/>
    </row>
    <row r="1079" spans="3:3" s="1" customFormat="1">
      <c r="C1079" s="36"/>
    </row>
    <row r="1080" spans="3:3" s="1" customFormat="1">
      <c r="C1080" s="36"/>
    </row>
    <row r="1081" spans="3:3" s="1" customFormat="1">
      <c r="C1081" s="36"/>
    </row>
    <row r="1082" spans="3:3" s="1" customFormat="1">
      <c r="C1082" s="36"/>
    </row>
    <row r="1083" spans="3:3" s="1" customFormat="1">
      <c r="C1083" s="36"/>
    </row>
    <row r="1084" spans="3:3" s="1" customFormat="1">
      <c r="C1084" s="36"/>
    </row>
    <row r="1085" spans="3:3" s="1" customFormat="1">
      <c r="C1085" s="36"/>
    </row>
    <row r="1086" spans="3:3" s="1" customFormat="1">
      <c r="C1086" s="36"/>
    </row>
    <row r="1087" spans="3:3" s="1" customFormat="1">
      <c r="C1087" s="36"/>
    </row>
    <row r="1088" spans="3:3" s="1" customFormat="1">
      <c r="C1088" s="36"/>
    </row>
    <row r="1089" spans="3:3" s="1" customFormat="1">
      <c r="C1089" s="36"/>
    </row>
    <row r="1090" spans="3:3" s="1" customFormat="1">
      <c r="C1090" s="36"/>
    </row>
    <row r="1091" spans="3:3" s="1" customFormat="1">
      <c r="C1091" s="36"/>
    </row>
    <row r="1092" spans="3:3" s="1" customFormat="1">
      <c r="C1092" s="36"/>
    </row>
    <row r="1093" spans="3:3" s="1" customFormat="1">
      <c r="C1093" s="36"/>
    </row>
    <row r="1094" spans="3:3" s="1" customFormat="1">
      <c r="C1094" s="36"/>
    </row>
    <row r="1095" spans="3:3" s="1" customFormat="1">
      <c r="C1095" s="36"/>
    </row>
    <row r="1096" spans="3:3" s="1" customFormat="1">
      <c r="C1096" s="36"/>
    </row>
    <row r="1097" spans="3:3" s="1" customFormat="1">
      <c r="C1097" s="36"/>
    </row>
    <row r="1098" spans="3:3" s="1" customFormat="1">
      <c r="C1098" s="36"/>
    </row>
    <row r="1099" spans="3:3" s="1" customFormat="1">
      <c r="C1099" s="36"/>
    </row>
    <row r="1100" spans="3:3" s="1" customFormat="1">
      <c r="C1100" s="36"/>
    </row>
    <row r="1101" spans="3:3" s="1" customFormat="1">
      <c r="C1101" s="36"/>
    </row>
    <row r="1102" spans="3:3" s="1" customFormat="1">
      <c r="C1102" s="36"/>
    </row>
    <row r="1103" spans="3:3" s="1" customFormat="1">
      <c r="C1103" s="36"/>
    </row>
    <row r="1104" spans="3:3" s="1" customFormat="1">
      <c r="C1104" s="36"/>
    </row>
    <row r="1105" spans="3:3" s="1" customFormat="1">
      <c r="C1105" s="36"/>
    </row>
    <row r="1106" spans="3:3" s="1" customFormat="1">
      <c r="C1106" s="36"/>
    </row>
    <row r="1107" spans="3:3" s="1" customFormat="1">
      <c r="C1107" s="36"/>
    </row>
    <row r="1108" spans="3:3" s="1" customFormat="1">
      <c r="C1108" s="36"/>
    </row>
    <row r="1109" spans="3:3" s="1" customFormat="1">
      <c r="C1109" s="36"/>
    </row>
    <row r="1110" spans="3:3" s="1" customFormat="1">
      <c r="C1110" s="36"/>
    </row>
    <row r="1111" spans="3:3" s="1" customFormat="1">
      <c r="C1111" s="36"/>
    </row>
    <row r="1112" spans="3:3" s="1" customFormat="1">
      <c r="C1112" s="36"/>
    </row>
    <row r="1113" spans="3:3" s="1" customFormat="1">
      <c r="C1113" s="36"/>
    </row>
    <row r="1114" spans="3:3" s="1" customFormat="1">
      <c r="C1114" s="36"/>
    </row>
    <row r="1115" spans="3:3" s="1" customFormat="1">
      <c r="C1115" s="36"/>
    </row>
    <row r="1116" spans="3:3" s="1" customFormat="1">
      <c r="C1116" s="36"/>
    </row>
    <row r="1117" spans="3:3" s="1" customFormat="1">
      <c r="C1117" s="36"/>
    </row>
    <row r="1118" spans="3:3" s="1" customFormat="1">
      <c r="C1118" s="36"/>
    </row>
    <row r="1119" spans="3:3" s="1" customFormat="1">
      <c r="C1119" s="36"/>
    </row>
    <row r="1120" spans="3:3" s="1" customFormat="1">
      <c r="C1120" s="36"/>
    </row>
    <row r="1121" spans="3:3" s="1" customFormat="1">
      <c r="C1121" s="36"/>
    </row>
    <row r="1122" spans="3:3" s="1" customFormat="1">
      <c r="C1122" s="36"/>
    </row>
    <row r="1123" spans="3:3" s="1" customFormat="1">
      <c r="C1123" s="36"/>
    </row>
    <row r="1124" spans="3:3" s="1" customFormat="1">
      <c r="C1124" s="36"/>
    </row>
    <row r="1125" spans="3:3" s="1" customFormat="1">
      <c r="C1125" s="36"/>
    </row>
    <row r="1126" spans="3:3" s="1" customFormat="1">
      <c r="C1126" s="36"/>
    </row>
    <row r="1127" spans="3:3" s="1" customFormat="1">
      <c r="C1127" s="36"/>
    </row>
    <row r="1128" spans="3:3" s="1" customFormat="1">
      <c r="C1128" s="36"/>
    </row>
    <row r="1129" spans="3:3" s="1" customFormat="1">
      <c r="C1129" s="36"/>
    </row>
    <row r="1130" spans="3:3" s="1" customFormat="1">
      <c r="C1130" s="36"/>
    </row>
    <row r="1131" spans="3:3" s="1" customFormat="1">
      <c r="C1131" s="36"/>
    </row>
    <row r="1132" spans="3:3" s="1" customFormat="1">
      <c r="C1132" s="36"/>
    </row>
    <row r="1133" spans="3:3" s="1" customFormat="1">
      <c r="C1133" s="36"/>
    </row>
    <row r="1134" spans="3:3" s="1" customFormat="1">
      <c r="C1134" s="36"/>
    </row>
    <row r="1135" spans="3:3" s="1" customFormat="1">
      <c r="C1135" s="36"/>
    </row>
    <row r="1136" spans="3:3" s="1" customFormat="1">
      <c r="C1136" s="36"/>
    </row>
    <row r="1137" spans="3:3" s="1" customFormat="1">
      <c r="C1137" s="36"/>
    </row>
    <row r="1138" spans="3:3" s="1" customFormat="1">
      <c r="C1138" s="36"/>
    </row>
    <row r="1139" spans="3:3" s="1" customFormat="1">
      <c r="C1139" s="36"/>
    </row>
    <row r="1140" spans="3:3" s="1" customFormat="1">
      <c r="C1140" s="36"/>
    </row>
    <row r="1141" spans="3:3" s="1" customFormat="1">
      <c r="C1141" s="36"/>
    </row>
    <row r="1142" spans="3:3" s="1" customFormat="1">
      <c r="C1142" s="36"/>
    </row>
    <row r="1143" spans="3:3" s="1" customFormat="1">
      <c r="C1143" s="36"/>
    </row>
    <row r="1144" spans="3:3" s="1" customFormat="1">
      <c r="C1144" s="36"/>
    </row>
    <row r="1145" spans="3:3" s="1" customFormat="1">
      <c r="C1145" s="36"/>
    </row>
    <row r="1146" spans="3:3" s="1" customFormat="1">
      <c r="C1146" s="36"/>
    </row>
    <row r="1147" spans="3:3" s="1" customFormat="1">
      <c r="C1147" s="36"/>
    </row>
    <row r="1148" spans="3:3" s="1" customFormat="1">
      <c r="C1148" s="36"/>
    </row>
    <row r="1149" spans="3:3" s="1" customFormat="1">
      <c r="C1149" s="36"/>
    </row>
    <row r="1150" spans="3:3" s="1" customFormat="1">
      <c r="C1150" s="36"/>
    </row>
    <row r="1151" spans="3:3" s="1" customFormat="1">
      <c r="C1151" s="36"/>
    </row>
    <row r="1152" spans="3:3" s="1" customFormat="1">
      <c r="C1152" s="36"/>
    </row>
    <row r="1153" spans="3:3" s="1" customFormat="1">
      <c r="C1153" s="36"/>
    </row>
    <row r="1154" spans="3:3" s="1" customFormat="1">
      <c r="C1154" s="36"/>
    </row>
    <row r="1155" spans="3:3" s="1" customFormat="1">
      <c r="C1155" s="36"/>
    </row>
    <row r="1156" spans="3:3" s="1" customFormat="1">
      <c r="C1156" s="36"/>
    </row>
    <row r="1157" spans="3:3" s="1" customFormat="1">
      <c r="C1157" s="36"/>
    </row>
    <row r="1158" spans="3:3" s="1" customFormat="1">
      <c r="C1158" s="36"/>
    </row>
    <row r="1159" spans="3:3" s="1" customFormat="1">
      <c r="C1159" s="36"/>
    </row>
    <row r="1160" spans="3:3" s="1" customFormat="1">
      <c r="C1160" s="36"/>
    </row>
    <row r="1161" spans="3:3" s="1" customFormat="1">
      <c r="C1161" s="36"/>
    </row>
    <row r="1162" spans="3:3" s="1" customFormat="1">
      <c r="C1162" s="36"/>
    </row>
    <row r="1163" spans="3:3" s="1" customFormat="1">
      <c r="C1163" s="36"/>
    </row>
    <row r="1164" spans="3:3" s="1" customFormat="1">
      <c r="C1164" s="36"/>
    </row>
    <row r="1165" spans="3:3" s="1" customFormat="1">
      <c r="C1165" s="36"/>
    </row>
    <row r="1166" spans="3:3" s="1" customFormat="1">
      <c r="C1166" s="36"/>
    </row>
    <row r="1167" spans="3:3" s="1" customFormat="1">
      <c r="C1167" s="36"/>
    </row>
    <row r="1168" spans="3:3" s="1" customFormat="1">
      <c r="C1168" s="36"/>
    </row>
    <row r="1169" spans="3:3" s="1" customFormat="1">
      <c r="C1169" s="36"/>
    </row>
    <row r="1170" spans="3:3" s="1" customFormat="1">
      <c r="C1170" s="36"/>
    </row>
    <row r="1171" spans="3:3" s="1" customFormat="1">
      <c r="C1171" s="36"/>
    </row>
    <row r="1172" spans="3:3" s="1" customFormat="1">
      <c r="C1172" s="36"/>
    </row>
    <row r="1173" spans="3:3" s="1" customFormat="1">
      <c r="C1173" s="36"/>
    </row>
    <row r="1174" spans="3:3" s="1" customFormat="1">
      <c r="C1174" s="36"/>
    </row>
    <row r="1175" spans="3:3" s="1" customFormat="1">
      <c r="C1175" s="36"/>
    </row>
    <row r="1176" spans="3:3" s="1" customFormat="1">
      <c r="C1176" s="36"/>
    </row>
    <row r="1177" spans="3:3" s="1" customFormat="1">
      <c r="C1177" s="36"/>
    </row>
    <row r="1178" spans="3:3" s="1" customFormat="1">
      <c r="C1178" s="36"/>
    </row>
    <row r="1179" spans="3:3" s="1" customFormat="1">
      <c r="C1179" s="36"/>
    </row>
    <row r="1180" spans="3:3" s="1" customFormat="1">
      <c r="C1180" s="36"/>
    </row>
    <row r="1181" spans="3:3" s="1" customFormat="1">
      <c r="C1181" s="36"/>
    </row>
    <row r="1182" spans="3:3" s="1" customFormat="1">
      <c r="C1182" s="36"/>
    </row>
    <row r="1183" spans="3:3" s="1" customFormat="1">
      <c r="C1183" s="36"/>
    </row>
    <row r="1184" spans="3:3" s="1" customFormat="1">
      <c r="C1184" s="36"/>
    </row>
    <row r="1185" spans="3:3" s="1" customFormat="1">
      <c r="C1185" s="36"/>
    </row>
    <row r="1186" spans="3:3" s="1" customFormat="1">
      <c r="C1186" s="36"/>
    </row>
    <row r="1187" spans="3:3" s="1" customFormat="1">
      <c r="C1187" s="36"/>
    </row>
    <row r="1188" spans="3:3" s="1" customFormat="1">
      <c r="C1188" s="36"/>
    </row>
    <row r="1189" spans="3:3" s="1" customFormat="1">
      <c r="C1189" s="36"/>
    </row>
    <row r="1190" spans="3:3" s="1" customFormat="1">
      <c r="C1190" s="36"/>
    </row>
    <row r="1191" spans="3:3" s="1" customFormat="1">
      <c r="C1191" s="36"/>
    </row>
    <row r="1192" spans="3:3" s="1" customFormat="1">
      <c r="C1192" s="36"/>
    </row>
    <row r="1193" spans="3:3" s="1" customFormat="1">
      <c r="C1193" s="36"/>
    </row>
    <row r="1194" spans="3:3" s="1" customFormat="1">
      <c r="C1194" s="36"/>
    </row>
    <row r="1195" spans="3:3" s="1" customFormat="1">
      <c r="C1195" s="36"/>
    </row>
    <row r="1196" spans="3:3" s="1" customFormat="1">
      <c r="C1196" s="36"/>
    </row>
    <row r="1197" spans="3:3" s="1" customFormat="1">
      <c r="C1197" s="36"/>
    </row>
    <row r="1198" spans="3:3" s="1" customFormat="1">
      <c r="C1198" s="36"/>
    </row>
    <row r="1199" spans="3:3" s="1" customFormat="1">
      <c r="C1199" s="36"/>
    </row>
    <row r="1200" spans="3:3" s="1" customFormat="1">
      <c r="C1200" s="36"/>
    </row>
    <row r="1201" spans="3:3" s="1" customFormat="1">
      <c r="C1201" s="36"/>
    </row>
    <row r="1202" spans="3:3" s="1" customFormat="1">
      <c r="C1202" s="36"/>
    </row>
    <row r="1203" spans="3:3" s="1" customFormat="1">
      <c r="C1203" s="36"/>
    </row>
    <row r="1204" spans="3:3" s="1" customFormat="1">
      <c r="C1204" s="36"/>
    </row>
    <row r="1205" spans="3:3" s="1" customFormat="1">
      <c r="C1205" s="36"/>
    </row>
    <row r="1206" spans="3:3" s="1" customFormat="1">
      <c r="C1206" s="36"/>
    </row>
    <row r="1207" spans="3:3" s="1" customFormat="1">
      <c r="C1207" s="36"/>
    </row>
    <row r="1208" spans="3:3" s="1" customFormat="1">
      <c r="C1208" s="36"/>
    </row>
    <row r="1209" spans="3:3" s="1" customFormat="1">
      <c r="C1209" s="36"/>
    </row>
    <row r="1210" spans="3:3" s="1" customFormat="1">
      <c r="C1210" s="36"/>
    </row>
    <row r="1211" spans="3:3" s="1" customFormat="1">
      <c r="C1211" s="36"/>
    </row>
    <row r="1212" spans="3:3" s="1" customFormat="1">
      <c r="C1212" s="36"/>
    </row>
    <row r="1213" spans="3:3" s="1" customFormat="1">
      <c r="C1213" s="36"/>
    </row>
    <row r="1214" spans="3:3" s="1" customFormat="1">
      <c r="C1214" s="36"/>
    </row>
    <row r="1215" spans="3:3" s="1" customFormat="1">
      <c r="C1215" s="36"/>
    </row>
    <row r="1216" spans="3:3" s="1" customFormat="1">
      <c r="C1216" s="36"/>
    </row>
    <row r="1217" spans="3:3" s="1" customFormat="1">
      <c r="C1217" s="36"/>
    </row>
    <row r="1218" spans="3:3" s="1" customFormat="1">
      <c r="C1218" s="36"/>
    </row>
    <row r="1219" spans="3:3" s="1" customFormat="1">
      <c r="C1219" s="36"/>
    </row>
    <row r="1220" spans="3:3" s="1" customFormat="1">
      <c r="C1220" s="36"/>
    </row>
    <row r="1221" spans="3:3" s="1" customFormat="1">
      <c r="C1221" s="36"/>
    </row>
    <row r="1222" spans="3:3" s="1" customFormat="1">
      <c r="C1222" s="36"/>
    </row>
    <row r="1223" spans="3:3" s="1" customFormat="1">
      <c r="C1223" s="36"/>
    </row>
    <row r="1224" spans="3:3" s="1" customFormat="1">
      <c r="C1224" s="36"/>
    </row>
    <row r="1225" spans="3:3" s="1" customFormat="1">
      <c r="C1225" s="36"/>
    </row>
    <row r="1226" spans="3:3" s="1" customFormat="1">
      <c r="C1226" s="36"/>
    </row>
    <row r="1227" spans="3:3" s="1" customFormat="1">
      <c r="C1227" s="36"/>
    </row>
    <row r="1228" spans="3:3" s="1" customFormat="1">
      <c r="C1228" s="36"/>
    </row>
    <row r="1229" spans="3:3" s="1" customFormat="1">
      <c r="C1229" s="36"/>
    </row>
    <row r="1230" spans="3:3" s="1" customFormat="1">
      <c r="C1230" s="36"/>
    </row>
    <row r="1231" spans="3:3" s="1" customFormat="1">
      <c r="C1231" s="36"/>
    </row>
    <row r="1232" spans="3:3" s="1" customFormat="1">
      <c r="C1232" s="36"/>
    </row>
    <row r="1233" spans="3:3" s="1" customFormat="1">
      <c r="C1233" s="36"/>
    </row>
    <row r="1234" spans="3:3" s="1" customFormat="1">
      <c r="C1234" s="36"/>
    </row>
    <row r="1235" spans="3:3" s="1" customFormat="1">
      <c r="C1235" s="36"/>
    </row>
    <row r="1236" spans="3:3" s="1" customFormat="1">
      <c r="C1236" s="36"/>
    </row>
    <row r="1237" spans="3:3" s="1" customFormat="1">
      <c r="C1237" s="36"/>
    </row>
    <row r="1238" spans="3:3" s="1" customFormat="1">
      <c r="C1238" s="36"/>
    </row>
    <row r="1239" spans="3:3" s="1" customFormat="1">
      <c r="C1239" s="36"/>
    </row>
    <row r="1240" spans="3:3" s="1" customFormat="1">
      <c r="C1240" s="36"/>
    </row>
    <row r="1241" spans="3:3" s="1" customFormat="1">
      <c r="C1241" s="36"/>
    </row>
    <row r="1242" spans="3:3" s="1" customFormat="1">
      <c r="C1242" s="36"/>
    </row>
    <row r="1243" spans="3:3" s="1" customFormat="1">
      <c r="C1243" s="36"/>
    </row>
    <row r="1244" spans="3:3" s="1" customFormat="1">
      <c r="C1244" s="36"/>
    </row>
    <row r="1245" spans="3:3" s="1" customFormat="1">
      <c r="C1245" s="36"/>
    </row>
    <row r="1246" spans="3:3" s="1" customFormat="1">
      <c r="C1246" s="36"/>
    </row>
    <row r="1247" spans="3:3" s="1" customFormat="1">
      <c r="C1247" s="36"/>
    </row>
    <row r="1248" spans="3:3" s="1" customFormat="1">
      <c r="C1248" s="36"/>
    </row>
    <row r="1249" spans="3:3" s="1" customFormat="1">
      <c r="C1249" s="36"/>
    </row>
    <row r="1250" spans="3:3" s="1" customFormat="1">
      <c r="C1250" s="36"/>
    </row>
    <row r="1251" spans="3:3" s="1" customFormat="1">
      <c r="C1251" s="36"/>
    </row>
    <row r="1252" spans="3:3" s="1" customFormat="1">
      <c r="C1252" s="36"/>
    </row>
    <row r="1253" spans="3:3" s="1" customFormat="1">
      <c r="C1253" s="36"/>
    </row>
    <row r="1254" spans="3:3" s="1" customFormat="1">
      <c r="C1254" s="36"/>
    </row>
    <row r="1255" spans="3:3" s="1" customFormat="1">
      <c r="C1255" s="36"/>
    </row>
    <row r="1256" spans="3:3" s="1" customFormat="1">
      <c r="C1256" s="36"/>
    </row>
    <row r="1257" spans="3:3" s="1" customFormat="1">
      <c r="C1257" s="36"/>
    </row>
    <row r="1258" spans="3:3" s="1" customFormat="1">
      <c r="C1258" s="36"/>
    </row>
    <row r="1259" spans="3:3" s="1" customFormat="1">
      <c r="C1259" s="36"/>
    </row>
    <row r="1260" spans="3:3" s="1" customFormat="1">
      <c r="C1260" s="36"/>
    </row>
    <row r="1261" spans="3:3" s="1" customFormat="1">
      <c r="C1261" s="36"/>
    </row>
    <row r="1262" spans="3:3" s="1" customFormat="1">
      <c r="C1262" s="36"/>
    </row>
    <row r="1263" spans="3:3" s="1" customFormat="1">
      <c r="C1263" s="36"/>
    </row>
    <row r="1264" spans="3:3" s="1" customFormat="1">
      <c r="C1264" s="36"/>
    </row>
    <row r="1265" spans="3:3" s="1" customFormat="1">
      <c r="C1265" s="36"/>
    </row>
    <row r="1266" spans="3:3" s="1" customFormat="1">
      <c r="C1266" s="36"/>
    </row>
    <row r="1267" spans="3:3" s="1" customFormat="1">
      <c r="C1267" s="36"/>
    </row>
    <row r="1268" spans="3:3" s="1" customFormat="1">
      <c r="C1268" s="36"/>
    </row>
    <row r="1269" spans="3:3" s="1" customFormat="1">
      <c r="C1269" s="36"/>
    </row>
    <row r="1270" spans="3:3" s="1" customFormat="1">
      <c r="C1270" s="36"/>
    </row>
    <row r="1271" spans="3:3" s="1" customFormat="1">
      <c r="C1271" s="36"/>
    </row>
    <row r="1272" spans="3:3" s="1" customFormat="1">
      <c r="C1272" s="36"/>
    </row>
    <row r="1273" spans="3:3" s="1" customFormat="1">
      <c r="C1273" s="36"/>
    </row>
    <row r="1274" spans="3:3" s="1" customFormat="1">
      <c r="C1274" s="36"/>
    </row>
    <row r="1275" spans="3:3" s="1" customFormat="1">
      <c r="C1275" s="36"/>
    </row>
    <row r="1276" spans="3:3" s="1" customFormat="1">
      <c r="C1276" s="36"/>
    </row>
    <row r="1277" spans="3:3" s="1" customFormat="1">
      <c r="C1277" s="36"/>
    </row>
    <row r="1278" spans="3:3" s="1" customFormat="1">
      <c r="C1278" s="36"/>
    </row>
    <row r="1279" spans="3:3" s="1" customFormat="1">
      <c r="C1279" s="36"/>
    </row>
    <row r="1280" spans="3:3" s="1" customFormat="1">
      <c r="C1280" s="36"/>
    </row>
    <row r="1281" spans="3:3" s="1" customFormat="1">
      <c r="C1281" s="36"/>
    </row>
    <row r="1282" spans="3:3" s="1" customFormat="1">
      <c r="C1282" s="36"/>
    </row>
    <row r="1283" spans="3:3" s="1" customFormat="1">
      <c r="C1283" s="36"/>
    </row>
    <row r="1284" spans="3:3" s="1" customFormat="1">
      <c r="C1284" s="36"/>
    </row>
    <row r="1285" spans="3:3" s="1" customFormat="1">
      <c r="C1285" s="36"/>
    </row>
    <row r="1286" spans="3:3" s="1" customFormat="1">
      <c r="C1286" s="36"/>
    </row>
    <row r="1287" spans="3:3" s="1" customFormat="1">
      <c r="C1287" s="36"/>
    </row>
    <row r="1288" spans="3:3" s="1" customFormat="1">
      <c r="C1288" s="36"/>
    </row>
    <row r="1289" spans="3:3" s="1" customFormat="1">
      <c r="C1289" s="36"/>
    </row>
    <row r="1290" spans="3:3" s="1" customFormat="1">
      <c r="C1290" s="36"/>
    </row>
    <row r="1291" spans="3:3" s="1" customFormat="1">
      <c r="C1291" s="36"/>
    </row>
    <row r="1292" spans="3:3" s="1" customFormat="1">
      <c r="C1292" s="36"/>
    </row>
    <row r="1293" spans="3:3" s="1" customFormat="1">
      <c r="C1293" s="36"/>
    </row>
    <row r="1294" spans="3:3" s="1" customFormat="1">
      <c r="C1294" s="36"/>
    </row>
    <row r="1295" spans="3:3" s="1" customFormat="1">
      <c r="C1295" s="36"/>
    </row>
    <row r="1296" spans="3:3" s="1" customFormat="1">
      <c r="C1296" s="36"/>
    </row>
    <row r="1297" spans="3:3" s="1" customFormat="1">
      <c r="C1297" s="36"/>
    </row>
    <row r="1298" spans="3:3" s="1" customFormat="1">
      <c r="C1298" s="36"/>
    </row>
    <row r="1299" spans="3:3" s="1" customFormat="1">
      <c r="C1299" s="36"/>
    </row>
    <row r="1300" spans="3:3" s="1" customFormat="1">
      <c r="C1300" s="36"/>
    </row>
    <row r="1301" spans="3:3" s="1" customFormat="1">
      <c r="C1301" s="36"/>
    </row>
    <row r="1302" spans="3:3" s="1" customFormat="1">
      <c r="C1302" s="36"/>
    </row>
    <row r="1303" spans="3:3" s="1" customFormat="1">
      <c r="C1303" s="36"/>
    </row>
    <row r="1304" spans="3:3" s="1" customFormat="1">
      <c r="C1304" s="36"/>
    </row>
    <row r="1305" spans="3:3" s="1" customFormat="1">
      <c r="C1305" s="36"/>
    </row>
    <row r="1306" spans="3:3" s="1" customFormat="1">
      <c r="C1306" s="36"/>
    </row>
    <row r="1307" spans="3:3" s="1" customFormat="1">
      <c r="C1307" s="36"/>
    </row>
    <row r="1308" spans="3:3" s="1" customFormat="1">
      <c r="C1308" s="36"/>
    </row>
    <row r="1309" spans="3:3" s="1" customFormat="1">
      <c r="C1309" s="36"/>
    </row>
    <row r="1310" spans="3:3" s="1" customFormat="1">
      <c r="C1310" s="36"/>
    </row>
    <row r="1311" spans="3:3" s="1" customFormat="1">
      <c r="C1311" s="36"/>
    </row>
    <row r="1312" spans="3:3" s="1" customFormat="1">
      <c r="C1312" s="36"/>
    </row>
    <row r="1313" spans="3:3" s="1" customFormat="1">
      <c r="C1313" s="36"/>
    </row>
    <row r="1314" spans="3:3" s="1" customFormat="1">
      <c r="C1314" s="36"/>
    </row>
    <row r="1315" spans="3:3" s="1" customFormat="1">
      <c r="C1315" s="36"/>
    </row>
    <row r="1316" spans="3:3" s="1" customFormat="1">
      <c r="C1316" s="36"/>
    </row>
    <row r="1317" spans="3:3" s="1" customFormat="1">
      <c r="C1317" s="36"/>
    </row>
    <row r="1318" spans="3:3" s="1" customFormat="1">
      <c r="C1318" s="36"/>
    </row>
    <row r="1319" spans="3:3" s="1" customFormat="1">
      <c r="C1319" s="36"/>
    </row>
    <row r="1320" spans="3:3" s="1" customFormat="1">
      <c r="C1320" s="36"/>
    </row>
    <row r="1321" spans="3:3" s="1" customFormat="1">
      <c r="C1321" s="36"/>
    </row>
    <row r="1322" spans="3:3" s="1" customFormat="1">
      <c r="C1322" s="36"/>
    </row>
    <row r="1323" spans="3:3" s="1" customFormat="1">
      <c r="C1323" s="36"/>
    </row>
    <row r="1324" spans="3:3" s="1" customFormat="1">
      <c r="C1324" s="36"/>
    </row>
    <row r="1325" spans="3:3" s="1" customFormat="1">
      <c r="C1325" s="36"/>
    </row>
    <row r="1326" spans="3:3" s="1" customFormat="1">
      <c r="C1326" s="36"/>
    </row>
    <row r="1327" spans="3:3" s="1" customFormat="1">
      <c r="C1327" s="36"/>
    </row>
    <row r="1328" spans="3:3" s="1" customFormat="1">
      <c r="C1328" s="36"/>
    </row>
    <row r="1329" spans="3:3" s="1" customFormat="1">
      <c r="C1329" s="36"/>
    </row>
    <row r="1330" spans="3:3" s="1" customFormat="1">
      <c r="C1330" s="36"/>
    </row>
    <row r="1331" spans="3:3" s="1" customFormat="1">
      <c r="C1331" s="36"/>
    </row>
    <row r="1332" spans="3:3" s="1" customFormat="1">
      <c r="C1332" s="36"/>
    </row>
    <row r="1333" spans="3:3" s="1" customFormat="1">
      <c r="C1333" s="36"/>
    </row>
    <row r="1334" spans="3:3" s="1" customFormat="1">
      <c r="C1334" s="36"/>
    </row>
    <row r="1335" spans="3:3" s="1" customFormat="1">
      <c r="C1335" s="36"/>
    </row>
    <row r="1336" spans="3:3" s="1" customFormat="1">
      <c r="C1336" s="36"/>
    </row>
    <row r="1337" spans="3:3" s="1" customFormat="1">
      <c r="C1337" s="36"/>
    </row>
    <row r="1338" spans="3:3" s="1" customFormat="1">
      <c r="C1338" s="36"/>
    </row>
    <row r="1339" spans="3:3" s="1" customFormat="1">
      <c r="C1339" s="36"/>
    </row>
    <row r="1340" spans="3:3" s="1" customFormat="1">
      <c r="C1340" s="36"/>
    </row>
    <row r="1341" spans="3:3" s="1" customFormat="1">
      <c r="C1341" s="36"/>
    </row>
    <row r="1342" spans="3:3" s="1" customFormat="1">
      <c r="C1342" s="36"/>
    </row>
    <row r="1343" spans="3:3" s="1" customFormat="1">
      <c r="C1343" s="36"/>
    </row>
    <row r="1344" spans="3:3" s="1" customFormat="1">
      <c r="C1344" s="36"/>
    </row>
    <row r="1345" spans="3:3" s="1" customFormat="1">
      <c r="C1345" s="36"/>
    </row>
    <row r="1346" spans="3:3" s="1" customFormat="1">
      <c r="C1346" s="36"/>
    </row>
    <row r="1347" spans="3:3" s="1" customFormat="1">
      <c r="C1347" s="36"/>
    </row>
    <row r="1348" spans="3:3" s="1" customFormat="1">
      <c r="C1348" s="36"/>
    </row>
    <row r="1349" spans="3:3" s="1" customFormat="1">
      <c r="C1349" s="36"/>
    </row>
    <row r="1350" spans="3:3" s="1" customFormat="1">
      <c r="C1350" s="36"/>
    </row>
    <row r="1351" spans="3:3" s="1" customFormat="1">
      <c r="C1351" s="36"/>
    </row>
    <row r="1352" spans="3:3" s="1" customFormat="1">
      <c r="C1352" s="36"/>
    </row>
    <row r="1353" spans="3:3" s="1" customFormat="1">
      <c r="C1353" s="36"/>
    </row>
    <row r="1354" spans="3:3" s="1" customFormat="1">
      <c r="C1354" s="36"/>
    </row>
    <row r="1355" spans="3:3" s="1" customFormat="1">
      <c r="C1355" s="36"/>
    </row>
    <row r="1356" spans="3:3" s="1" customFormat="1">
      <c r="C1356" s="36"/>
    </row>
    <row r="1357" spans="3:3" s="1" customFormat="1">
      <c r="C1357" s="36"/>
    </row>
    <row r="1358" spans="3:3" s="1" customFormat="1">
      <c r="C1358" s="36"/>
    </row>
    <row r="1359" spans="3:3" s="1" customFormat="1">
      <c r="C1359" s="36"/>
    </row>
    <row r="1360" spans="3:3" s="1" customFormat="1">
      <c r="C1360" s="36"/>
    </row>
    <row r="1361" spans="3:3" s="1" customFormat="1">
      <c r="C1361" s="36"/>
    </row>
    <row r="1362" spans="3:3" s="1" customFormat="1">
      <c r="C1362" s="36"/>
    </row>
    <row r="1363" spans="3:3" s="1" customFormat="1">
      <c r="C1363" s="36"/>
    </row>
    <row r="1364" spans="3:3" s="1" customFormat="1">
      <c r="C1364" s="36"/>
    </row>
    <row r="1365" spans="3:3" s="1" customFormat="1">
      <c r="C1365" s="36"/>
    </row>
    <row r="1366" spans="3:3" s="1" customFormat="1">
      <c r="C1366" s="36"/>
    </row>
    <row r="1367" spans="3:3" s="1" customFormat="1">
      <c r="C1367" s="36"/>
    </row>
    <row r="1368" spans="3:3" s="1" customFormat="1">
      <c r="C1368" s="36"/>
    </row>
    <row r="1369" spans="3:3" s="1" customFormat="1">
      <c r="C1369" s="36"/>
    </row>
    <row r="1370" spans="3:3" s="1" customFormat="1">
      <c r="C1370" s="36"/>
    </row>
    <row r="1371" spans="3:3" s="1" customFormat="1">
      <c r="C1371" s="36"/>
    </row>
    <row r="1372" spans="3:3" s="1" customFormat="1">
      <c r="C1372" s="36"/>
    </row>
    <row r="1373" spans="3:3" s="1" customFormat="1">
      <c r="C1373" s="36"/>
    </row>
    <row r="1374" spans="3:3" s="1" customFormat="1">
      <c r="C1374" s="36"/>
    </row>
    <row r="1375" spans="3:3" s="1" customFormat="1">
      <c r="C1375" s="36"/>
    </row>
    <row r="1376" spans="3:3" s="1" customFormat="1">
      <c r="C1376" s="36"/>
    </row>
    <row r="1377" spans="3:3" s="1" customFormat="1">
      <c r="C1377" s="36"/>
    </row>
    <row r="1378" spans="3:3" s="1" customFormat="1">
      <c r="C1378" s="36"/>
    </row>
    <row r="1379" spans="3:3" s="1" customFormat="1">
      <c r="C1379" s="36"/>
    </row>
    <row r="1380" spans="3:3" s="1" customFormat="1">
      <c r="C1380" s="36"/>
    </row>
    <row r="1381" spans="3:3" s="1" customFormat="1">
      <c r="C1381" s="36"/>
    </row>
    <row r="1382" spans="3:3" s="1" customFormat="1">
      <c r="C1382" s="36"/>
    </row>
    <row r="1383" spans="3:3" s="1" customFormat="1">
      <c r="C1383" s="36"/>
    </row>
    <row r="1384" spans="3:3" s="1" customFormat="1">
      <c r="C1384" s="36"/>
    </row>
    <row r="1385" spans="3:3" s="1" customFormat="1">
      <c r="C1385" s="36"/>
    </row>
    <row r="1386" spans="3:3" s="1" customFormat="1">
      <c r="C1386" s="36"/>
    </row>
    <row r="1387" spans="3:3" s="1" customFormat="1">
      <c r="C1387" s="36"/>
    </row>
    <row r="1388" spans="3:3" s="1" customFormat="1">
      <c r="C1388" s="36"/>
    </row>
    <row r="1389" spans="3:3" s="1" customFormat="1">
      <c r="C1389" s="36"/>
    </row>
    <row r="1390" spans="3:3" s="1" customFormat="1">
      <c r="C1390" s="36"/>
    </row>
    <row r="1391" spans="3:3" s="1" customFormat="1">
      <c r="C1391" s="36"/>
    </row>
    <row r="1392" spans="3:3" s="1" customFormat="1">
      <c r="C1392" s="36"/>
    </row>
    <row r="1393" spans="3:3" s="1" customFormat="1">
      <c r="C1393" s="36"/>
    </row>
    <row r="1394" spans="3:3" s="1" customFormat="1">
      <c r="C1394" s="36"/>
    </row>
    <row r="1395" spans="3:3" s="1" customFormat="1">
      <c r="C1395" s="36"/>
    </row>
    <row r="1396" spans="3:3" s="1" customFormat="1">
      <c r="C1396" s="36"/>
    </row>
    <row r="1397" spans="3:3" s="1" customFormat="1">
      <c r="C1397" s="36"/>
    </row>
    <row r="1398" spans="3:3" s="1" customFormat="1">
      <c r="C1398" s="36"/>
    </row>
    <row r="1399" spans="3:3" s="1" customFormat="1">
      <c r="C1399" s="36"/>
    </row>
    <row r="1400" spans="3:3" s="1" customFormat="1">
      <c r="C1400" s="36"/>
    </row>
    <row r="1401" spans="3:3" s="1" customFormat="1">
      <c r="C1401" s="36"/>
    </row>
    <row r="1402" spans="3:3" s="1" customFormat="1">
      <c r="C1402" s="36"/>
    </row>
    <row r="1403" spans="3:3" s="1" customFormat="1">
      <c r="C1403" s="36"/>
    </row>
    <row r="1404" spans="3:3" s="1" customFormat="1">
      <c r="C1404" s="36"/>
    </row>
    <row r="1405" spans="3:3" s="1" customFormat="1">
      <c r="C1405" s="36"/>
    </row>
    <row r="1406" spans="3:3" s="1" customFormat="1">
      <c r="C1406" s="36"/>
    </row>
    <row r="1407" spans="3:3" s="1" customFormat="1">
      <c r="C1407" s="36"/>
    </row>
    <row r="1408" spans="3:3" s="1" customFormat="1">
      <c r="C1408" s="36"/>
    </row>
    <row r="1409" spans="3:3" s="1" customFormat="1">
      <c r="C1409" s="36"/>
    </row>
    <row r="1410" spans="3:3" s="1" customFormat="1">
      <c r="C1410" s="36"/>
    </row>
    <row r="1411" spans="3:3" s="1" customFormat="1">
      <c r="C1411" s="36"/>
    </row>
    <row r="1412" spans="3:3" s="1" customFormat="1">
      <c r="C1412" s="36"/>
    </row>
    <row r="1413" spans="3:3" s="1" customFormat="1">
      <c r="C1413" s="36"/>
    </row>
    <row r="1414" spans="3:3" s="1" customFormat="1">
      <c r="C1414" s="36"/>
    </row>
    <row r="1415" spans="3:3" s="1" customFormat="1">
      <c r="C1415" s="36"/>
    </row>
    <row r="1416" spans="3:3" s="1" customFormat="1">
      <c r="C1416" s="36"/>
    </row>
    <row r="1417" spans="3:3" s="1" customFormat="1">
      <c r="C1417" s="36"/>
    </row>
    <row r="1418" spans="3:3" s="1" customFormat="1">
      <c r="C1418" s="36"/>
    </row>
    <row r="1419" spans="3:3" s="1" customFormat="1">
      <c r="C1419" s="36"/>
    </row>
    <row r="1420" spans="3:3" s="1" customFormat="1">
      <c r="C1420" s="36"/>
    </row>
    <row r="1421" spans="3:3" s="1" customFormat="1">
      <c r="C1421" s="36"/>
    </row>
    <row r="1422" spans="3:3" s="1" customFormat="1">
      <c r="C1422" s="36"/>
    </row>
    <row r="1423" spans="3:3" s="1" customFormat="1">
      <c r="C1423" s="36"/>
    </row>
    <row r="1424" spans="3:3" s="1" customFormat="1">
      <c r="C1424" s="36"/>
    </row>
    <row r="1425" spans="3:3" s="1" customFormat="1">
      <c r="C1425" s="36"/>
    </row>
    <row r="1426" spans="3:3" s="1" customFormat="1">
      <c r="C1426" s="36"/>
    </row>
    <row r="1427" spans="3:3" s="1" customFormat="1">
      <c r="C1427" s="36"/>
    </row>
    <row r="1428" spans="3:3" s="1" customFormat="1">
      <c r="C1428" s="36"/>
    </row>
    <row r="1429" spans="3:3" s="1" customFormat="1">
      <c r="C1429" s="36"/>
    </row>
    <row r="1430" spans="3:3" s="1" customFormat="1">
      <c r="C1430" s="36"/>
    </row>
    <row r="1431" spans="3:3" s="1" customFormat="1">
      <c r="C1431" s="36"/>
    </row>
    <row r="1432" spans="3:3" s="1" customFormat="1">
      <c r="C1432" s="36"/>
    </row>
    <row r="1433" spans="3:3" s="1" customFormat="1">
      <c r="C1433" s="36"/>
    </row>
    <row r="1434" spans="3:3" s="1" customFormat="1">
      <c r="C1434" s="36"/>
    </row>
    <row r="1435" spans="3:3" s="1" customFormat="1">
      <c r="C1435" s="36"/>
    </row>
    <row r="1436" spans="3:3" s="1" customFormat="1">
      <c r="C1436" s="36"/>
    </row>
    <row r="1437" spans="3:3" s="1" customFormat="1">
      <c r="C1437" s="36"/>
    </row>
    <row r="1438" spans="3:3" s="1" customFormat="1">
      <c r="C1438" s="36"/>
    </row>
    <row r="1439" spans="3:3" s="1" customFormat="1">
      <c r="C1439" s="36"/>
    </row>
    <row r="1440" spans="3:3" s="1" customFormat="1">
      <c r="C1440" s="36"/>
    </row>
    <row r="1441" spans="3:3" s="1" customFormat="1">
      <c r="C1441" s="36"/>
    </row>
    <row r="1442" spans="3:3" s="1" customFormat="1">
      <c r="C1442" s="36"/>
    </row>
    <row r="1443" spans="3:3" s="1" customFormat="1">
      <c r="C1443" s="36"/>
    </row>
    <row r="1444" spans="3:3" s="1" customFormat="1">
      <c r="C1444" s="36"/>
    </row>
    <row r="1445" spans="3:3" s="1" customFormat="1">
      <c r="C1445" s="36"/>
    </row>
    <row r="1446" spans="3:3" s="1" customFormat="1">
      <c r="C1446" s="36"/>
    </row>
    <row r="1447" spans="3:3" s="1" customFormat="1">
      <c r="C1447" s="36"/>
    </row>
    <row r="1448" spans="3:3" s="1" customFormat="1">
      <c r="C1448" s="36"/>
    </row>
    <row r="1449" spans="3:3" s="1" customFormat="1">
      <c r="C1449" s="36"/>
    </row>
    <row r="1450" spans="3:3" s="1" customFormat="1">
      <c r="C1450" s="36"/>
    </row>
    <row r="1451" spans="3:3" s="1" customFormat="1">
      <c r="C1451" s="36"/>
    </row>
    <row r="1452" spans="3:3" s="1" customFormat="1">
      <c r="C1452" s="36"/>
    </row>
    <row r="1453" spans="3:3" s="1" customFormat="1">
      <c r="C1453" s="36"/>
    </row>
    <row r="1454" spans="3:3" s="1" customFormat="1">
      <c r="C1454" s="36"/>
    </row>
    <row r="1455" spans="3:3" s="1" customFormat="1">
      <c r="C1455" s="36"/>
    </row>
    <row r="1456" spans="3:3" s="1" customFormat="1">
      <c r="C1456" s="36"/>
    </row>
    <row r="1457" spans="3:3" s="1" customFormat="1">
      <c r="C1457" s="36"/>
    </row>
    <row r="1458" spans="3:3" s="1" customFormat="1">
      <c r="C1458" s="36"/>
    </row>
    <row r="1459" spans="3:3" s="1" customFormat="1">
      <c r="C1459" s="36"/>
    </row>
    <row r="1460" spans="3:3" s="1" customFormat="1">
      <c r="C1460" s="36"/>
    </row>
    <row r="1461" spans="3:3" s="1" customFormat="1">
      <c r="C1461" s="36"/>
    </row>
    <row r="1462" spans="3:3" s="1" customFormat="1">
      <c r="C1462" s="36"/>
    </row>
    <row r="1463" spans="3:3" s="1" customFormat="1">
      <c r="C1463" s="36"/>
    </row>
    <row r="1464" spans="3:3" s="1" customFormat="1">
      <c r="C1464" s="36"/>
    </row>
    <row r="1465" spans="3:3" s="1" customFormat="1">
      <c r="C1465" s="36"/>
    </row>
    <row r="1466" spans="3:3" s="1" customFormat="1">
      <c r="C1466" s="36"/>
    </row>
    <row r="1467" spans="3:3" s="1" customFormat="1">
      <c r="C1467" s="36"/>
    </row>
    <row r="1468" spans="3:3" s="1" customFormat="1">
      <c r="C1468" s="36"/>
    </row>
    <row r="1469" spans="3:3" s="1" customFormat="1">
      <c r="C1469" s="36"/>
    </row>
    <row r="1470" spans="3:3" s="1" customFormat="1">
      <c r="C1470" s="36"/>
    </row>
    <row r="1471" spans="3:3" s="1" customFormat="1">
      <c r="C1471" s="36"/>
    </row>
    <row r="1472" spans="3:3" s="1" customFormat="1">
      <c r="C1472" s="36"/>
    </row>
    <row r="1473" spans="3:3" s="1" customFormat="1">
      <c r="C1473" s="36"/>
    </row>
    <row r="1474" spans="3:3" s="1" customFormat="1">
      <c r="C1474" s="36"/>
    </row>
    <row r="1475" spans="3:3" s="1" customFormat="1">
      <c r="C1475" s="36"/>
    </row>
    <row r="1476" spans="3:3" s="1" customFormat="1">
      <c r="C1476" s="36"/>
    </row>
    <row r="1477" spans="3:3" s="1" customFormat="1">
      <c r="C1477" s="36"/>
    </row>
    <row r="1478" spans="3:3" s="1" customFormat="1">
      <c r="C1478" s="36"/>
    </row>
    <row r="1479" spans="3:3" s="1" customFormat="1">
      <c r="C1479" s="36"/>
    </row>
    <row r="1480" spans="3:3" s="1" customFormat="1">
      <c r="C1480" s="36"/>
    </row>
    <row r="1481" spans="3:3" s="1" customFormat="1">
      <c r="C1481" s="36"/>
    </row>
    <row r="1482" spans="3:3" s="1" customFormat="1">
      <c r="C1482" s="36"/>
    </row>
    <row r="1483" spans="3:3" s="1" customFormat="1">
      <c r="C1483" s="36"/>
    </row>
    <row r="1484" spans="3:3" s="1" customFormat="1">
      <c r="C1484" s="36"/>
    </row>
    <row r="1485" spans="3:3" s="1" customFormat="1">
      <c r="C1485" s="36"/>
    </row>
    <row r="1486" spans="3:3" s="1" customFormat="1">
      <c r="C1486" s="36"/>
    </row>
    <row r="1487" spans="3:3" s="1" customFormat="1">
      <c r="C1487" s="36"/>
    </row>
    <row r="1488" spans="3:3" s="1" customFormat="1">
      <c r="C1488" s="36"/>
    </row>
    <row r="1489" spans="3:3" s="1" customFormat="1">
      <c r="C1489" s="36"/>
    </row>
    <row r="1490" spans="3:3" s="1" customFormat="1">
      <c r="C1490" s="36"/>
    </row>
    <row r="1491" spans="3:3" s="1" customFormat="1">
      <c r="C1491" s="36"/>
    </row>
    <row r="1492" spans="3:3" s="1" customFormat="1">
      <c r="C1492" s="36"/>
    </row>
    <row r="1493" spans="3:3" s="1" customFormat="1">
      <c r="C1493" s="36"/>
    </row>
    <row r="1494" spans="3:3" s="1" customFormat="1">
      <c r="C1494" s="36"/>
    </row>
    <row r="1495" spans="3:3" s="1" customFormat="1">
      <c r="C1495" s="36"/>
    </row>
    <row r="1496" spans="3:3" s="1" customFormat="1">
      <c r="C1496" s="36"/>
    </row>
    <row r="1497" spans="3:3" s="1" customFormat="1">
      <c r="C1497" s="36"/>
    </row>
    <row r="1498" spans="3:3" s="1" customFormat="1">
      <c r="C1498" s="36"/>
    </row>
    <row r="1499" spans="3:3" s="1" customFormat="1">
      <c r="C1499" s="36"/>
    </row>
    <row r="1500" spans="3:3" s="1" customFormat="1">
      <c r="C1500" s="36"/>
    </row>
    <row r="1501" spans="3:3" s="1" customFormat="1">
      <c r="C1501" s="36"/>
    </row>
    <row r="1502" spans="3:3" s="1" customFormat="1">
      <c r="C1502" s="36"/>
    </row>
    <row r="1503" spans="3:3" s="1" customFormat="1">
      <c r="C1503" s="36"/>
    </row>
    <row r="1504" spans="3:3" s="1" customFormat="1">
      <c r="C1504" s="36"/>
    </row>
    <row r="1505" spans="1:70" s="1" customFormat="1">
      <c r="C1505" s="36"/>
    </row>
    <row r="1506" spans="1:70" s="1" customFormat="1">
      <c r="C1506" s="36"/>
      <c r="F1506" s="35"/>
      <c r="G1506" s="35"/>
      <c r="H1506" s="35"/>
    </row>
    <row r="1507" spans="1:70" s="35" customFormat="1">
      <c r="A1507" s="1"/>
      <c r="B1507" s="1"/>
      <c r="C1507" s="36"/>
      <c r="D1507" s="1"/>
      <c r="E1507" s="1"/>
      <c r="I1507" s="1"/>
      <c r="J1507" s="1"/>
      <c r="K1507" s="1"/>
      <c r="L1507" s="1"/>
      <c r="M1507" s="1"/>
      <c r="N1507" s="1"/>
      <c r="O1507" s="1"/>
      <c r="P1507" s="1"/>
      <c r="Q1507" s="1"/>
      <c r="R1507" s="1"/>
      <c r="S1507" s="1"/>
      <c r="T1507" s="1"/>
      <c r="U1507" s="1"/>
      <c r="V1507" s="1"/>
      <c r="W1507" s="1"/>
      <c r="X1507" s="1"/>
      <c r="Y1507" s="1"/>
      <c r="Z1507" s="1"/>
      <c r="AA1507" s="1"/>
      <c r="AB1507" s="1"/>
      <c r="AC1507" s="1"/>
      <c r="AD1507" s="1"/>
      <c r="AE1507" s="1"/>
      <c r="AF1507" s="1"/>
      <c r="AG1507" s="1"/>
      <c r="AH1507" s="1"/>
      <c r="AI1507" s="1"/>
      <c r="AJ1507" s="1"/>
      <c r="AK1507" s="1"/>
      <c r="AL1507" s="1"/>
      <c r="AM1507" s="1"/>
      <c r="AN1507" s="1"/>
      <c r="AO1507" s="1"/>
      <c r="AP1507" s="1"/>
      <c r="AQ1507" s="1"/>
      <c r="AR1507" s="1"/>
      <c r="AS1507" s="1"/>
      <c r="AT1507" s="1"/>
      <c r="AU1507" s="1"/>
      <c r="AV1507" s="1"/>
      <c r="AW1507" s="1"/>
      <c r="AX1507" s="1"/>
      <c r="AY1507" s="1"/>
      <c r="AZ1507" s="1"/>
      <c r="BA1507" s="1"/>
      <c r="BB1507" s="1"/>
      <c r="BC1507" s="1"/>
      <c r="BD1507" s="1"/>
      <c r="BE1507" s="1"/>
      <c r="BF1507" s="1"/>
      <c r="BG1507" s="1"/>
      <c r="BH1507" s="1"/>
      <c r="BI1507" s="1"/>
      <c r="BJ1507" s="1"/>
      <c r="BK1507" s="1"/>
      <c r="BL1507" s="1"/>
      <c r="BM1507" s="1"/>
      <c r="BN1507" s="1"/>
      <c r="BO1507" s="1"/>
      <c r="BP1507" s="1"/>
      <c r="BQ1507" s="1"/>
      <c r="BR1507" s="1"/>
    </row>
    <row r="1508" spans="1:70" s="35" customFormat="1">
      <c r="A1508" s="1"/>
      <c r="B1508" s="1"/>
      <c r="C1508" s="36"/>
      <c r="D1508" s="1"/>
      <c r="E1508" s="1"/>
      <c r="I1508" s="1"/>
      <c r="J1508" s="1"/>
      <c r="K1508" s="1"/>
      <c r="L1508" s="1"/>
      <c r="M1508" s="1"/>
      <c r="N1508" s="1"/>
      <c r="O1508" s="1"/>
      <c r="P1508" s="1"/>
      <c r="Q1508" s="1"/>
      <c r="R1508" s="1"/>
      <c r="S1508" s="1"/>
      <c r="T1508" s="1"/>
      <c r="U1508" s="1"/>
      <c r="V1508" s="1"/>
      <c r="W1508" s="1"/>
      <c r="X1508" s="1"/>
      <c r="Y1508" s="1"/>
      <c r="Z1508" s="1"/>
      <c r="AA1508" s="1"/>
      <c r="AB1508" s="1"/>
      <c r="AC1508" s="1"/>
      <c r="AD1508" s="1"/>
      <c r="AE1508" s="1"/>
      <c r="AF1508" s="1"/>
      <c r="AG1508" s="1"/>
      <c r="AH1508" s="1"/>
      <c r="AI1508" s="1"/>
      <c r="AJ1508" s="1"/>
      <c r="AK1508" s="1"/>
      <c r="AL1508" s="1"/>
      <c r="AM1508" s="1"/>
      <c r="AN1508" s="1"/>
      <c r="AO1508" s="1"/>
      <c r="AP1508" s="1"/>
      <c r="AQ1508" s="1"/>
      <c r="AR1508" s="1"/>
      <c r="AS1508" s="1"/>
      <c r="AT1508" s="1"/>
      <c r="AU1508" s="1"/>
      <c r="AV1508" s="1"/>
      <c r="AW1508" s="1"/>
      <c r="AX1508" s="1"/>
      <c r="AY1508" s="1"/>
      <c r="AZ1508" s="1"/>
      <c r="BA1508" s="1"/>
      <c r="BB1508" s="1"/>
      <c r="BC1508" s="1"/>
      <c r="BD1508" s="1"/>
      <c r="BE1508" s="1"/>
      <c r="BF1508" s="1"/>
      <c r="BG1508" s="1"/>
      <c r="BH1508" s="1"/>
      <c r="BI1508" s="1"/>
      <c r="BJ1508" s="1"/>
      <c r="BK1508" s="1"/>
      <c r="BL1508" s="1"/>
      <c r="BM1508" s="1"/>
      <c r="BN1508" s="1"/>
      <c r="BO1508" s="1"/>
      <c r="BP1508" s="1"/>
      <c r="BQ1508" s="1"/>
      <c r="BR1508" s="1"/>
    </row>
    <row r="1509" spans="1:70" s="35" customFormat="1">
      <c r="A1509" s="1"/>
      <c r="B1509" s="1"/>
      <c r="C1509" s="36"/>
      <c r="D1509" s="1"/>
      <c r="E1509" s="1"/>
      <c r="I1509" s="1"/>
      <c r="J1509" s="1"/>
      <c r="K1509" s="1"/>
      <c r="L1509" s="1"/>
      <c r="M1509" s="1"/>
      <c r="N1509" s="1"/>
      <c r="O1509" s="1"/>
      <c r="P1509" s="1"/>
      <c r="Q1509" s="1"/>
      <c r="R1509" s="1"/>
      <c r="S1509" s="1"/>
      <c r="T1509" s="1"/>
      <c r="U1509" s="1"/>
      <c r="V1509" s="1"/>
      <c r="W1509" s="1"/>
      <c r="X1509" s="1"/>
      <c r="Y1509" s="1"/>
      <c r="Z1509" s="1"/>
      <c r="AA1509" s="1"/>
      <c r="AB1509" s="1"/>
      <c r="AC1509" s="1"/>
      <c r="AD1509" s="1"/>
      <c r="AE1509" s="1"/>
      <c r="AF1509" s="1"/>
      <c r="AG1509" s="1"/>
      <c r="AH1509" s="1"/>
      <c r="AI1509" s="1"/>
      <c r="AJ1509" s="1"/>
      <c r="AK1509" s="1"/>
      <c r="AL1509" s="1"/>
      <c r="AM1509" s="1"/>
      <c r="AN1509" s="1"/>
      <c r="AO1509" s="1"/>
      <c r="AP1509" s="1"/>
      <c r="AQ1509" s="1"/>
      <c r="AR1509" s="1"/>
      <c r="AS1509" s="1"/>
      <c r="AT1509" s="1"/>
      <c r="AU1509" s="1"/>
      <c r="AV1509" s="1"/>
      <c r="AW1509" s="1"/>
      <c r="AX1509" s="1"/>
      <c r="AY1509" s="1"/>
      <c r="AZ1509" s="1"/>
      <c r="BA1509" s="1"/>
      <c r="BB1509" s="1"/>
      <c r="BC1509" s="1"/>
      <c r="BD1509" s="1"/>
      <c r="BE1509" s="1"/>
      <c r="BF1509" s="1"/>
      <c r="BG1509" s="1"/>
      <c r="BH1509" s="1"/>
      <c r="BI1509" s="1"/>
      <c r="BJ1509" s="1"/>
      <c r="BK1509" s="1"/>
      <c r="BL1509" s="1"/>
      <c r="BM1509" s="1"/>
      <c r="BN1509" s="1"/>
      <c r="BO1509" s="1"/>
      <c r="BP1509" s="1"/>
      <c r="BQ1509" s="1"/>
      <c r="BR1509" s="1"/>
    </row>
    <row r="1510" spans="1:70" s="35" customFormat="1">
      <c r="A1510" s="1"/>
      <c r="B1510" s="1"/>
      <c r="C1510" s="36"/>
      <c r="D1510" s="1"/>
      <c r="E1510" s="1"/>
      <c r="I1510" s="1"/>
      <c r="J1510" s="1"/>
      <c r="K1510" s="1"/>
      <c r="L1510" s="1"/>
      <c r="M1510" s="1"/>
      <c r="N1510" s="1"/>
      <c r="O1510" s="1"/>
      <c r="P1510" s="1"/>
      <c r="Q1510" s="1"/>
      <c r="R1510" s="1"/>
      <c r="S1510" s="1"/>
      <c r="T1510" s="1"/>
      <c r="U1510" s="1"/>
      <c r="V1510" s="1"/>
      <c r="W1510" s="1"/>
      <c r="X1510" s="1"/>
      <c r="Y1510" s="1"/>
      <c r="Z1510" s="1"/>
      <c r="AA1510" s="1"/>
      <c r="AB1510" s="1"/>
      <c r="AC1510" s="1"/>
      <c r="AD1510" s="1"/>
      <c r="AE1510" s="1"/>
      <c r="AF1510" s="1"/>
      <c r="AG1510" s="1"/>
      <c r="AH1510" s="1"/>
      <c r="AI1510" s="1"/>
      <c r="AJ1510" s="1"/>
      <c r="AK1510" s="1"/>
      <c r="AL1510" s="1"/>
      <c r="AM1510" s="1"/>
      <c r="AN1510" s="1"/>
      <c r="AO1510" s="1"/>
      <c r="AP1510" s="1"/>
      <c r="AQ1510" s="1"/>
      <c r="AR1510" s="1"/>
      <c r="AS1510" s="1"/>
      <c r="AT1510" s="1"/>
      <c r="AU1510" s="1"/>
      <c r="AV1510" s="1"/>
      <c r="AW1510" s="1"/>
      <c r="AX1510" s="1"/>
      <c r="AY1510" s="1"/>
      <c r="AZ1510" s="1"/>
      <c r="BA1510" s="1"/>
      <c r="BB1510" s="1"/>
      <c r="BC1510" s="1"/>
      <c r="BD1510" s="1"/>
      <c r="BE1510" s="1"/>
      <c r="BF1510" s="1"/>
      <c r="BG1510" s="1"/>
      <c r="BH1510" s="1"/>
      <c r="BI1510" s="1"/>
      <c r="BJ1510" s="1"/>
      <c r="BK1510" s="1"/>
      <c r="BL1510" s="1"/>
      <c r="BM1510" s="1"/>
      <c r="BN1510" s="1"/>
      <c r="BO1510" s="1"/>
      <c r="BP1510" s="1"/>
      <c r="BQ1510" s="1"/>
      <c r="BR1510" s="1"/>
    </row>
    <row r="1511" spans="1:70" s="35" customFormat="1">
      <c r="A1511" s="1"/>
      <c r="B1511" s="1"/>
      <c r="C1511" s="36"/>
      <c r="D1511" s="1"/>
      <c r="E1511" s="1"/>
      <c r="I1511" s="1"/>
      <c r="J1511" s="1"/>
      <c r="K1511" s="1"/>
      <c r="L1511" s="1"/>
      <c r="M1511" s="1"/>
      <c r="N1511" s="1"/>
      <c r="O1511" s="1"/>
      <c r="P1511" s="1"/>
      <c r="Q1511" s="1"/>
      <c r="R1511" s="1"/>
      <c r="S1511" s="1"/>
      <c r="T1511" s="1"/>
      <c r="U1511" s="1"/>
      <c r="V1511" s="1"/>
      <c r="W1511" s="1"/>
      <c r="X1511" s="1"/>
      <c r="Y1511" s="1"/>
      <c r="Z1511" s="1"/>
      <c r="AA1511" s="1"/>
      <c r="AB1511" s="1"/>
      <c r="AC1511" s="1"/>
      <c r="AD1511" s="1"/>
      <c r="AE1511" s="1"/>
      <c r="AF1511" s="1"/>
      <c r="AG1511" s="1"/>
      <c r="AH1511" s="1"/>
      <c r="AI1511" s="1"/>
      <c r="AJ1511" s="1"/>
      <c r="AK1511" s="1"/>
      <c r="AL1511" s="1"/>
      <c r="AM1511" s="1"/>
      <c r="AN1511" s="1"/>
      <c r="AO1511" s="1"/>
      <c r="AP1511" s="1"/>
      <c r="AQ1511" s="1"/>
      <c r="AR1511" s="1"/>
      <c r="AS1511" s="1"/>
      <c r="AT1511" s="1"/>
      <c r="AU1511" s="1"/>
      <c r="AV1511" s="1"/>
      <c r="AW1511" s="1"/>
      <c r="AX1511" s="1"/>
      <c r="AY1511" s="1"/>
      <c r="AZ1511" s="1"/>
      <c r="BA1511" s="1"/>
      <c r="BB1511" s="1"/>
      <c r="BC1511" s="1"/>
      <c r="BD1511" s="1"/>
      <c r="BE1511" s="1"/>
      <c r="BF1511" s="1"/>
      <c r="BG1511" s="1"/>
      <c r="BH1511" s="1"/>
      <c r="BI1511" s="1"/>
      <c r="BJ1511" s="1"/>
      <c r="BK1511" s="1"/>
      <c r="BL1511" s="1"/>
      <c r="BM1511" s="1"/>
      <c r="BN1511" s="1"/>
      <c r="BO1511" s="1"/>
      <c r="BP1511" s="1"/>
      <c r="BQ1511" s="1"/>
      <c r="BR1511" s="1"/>
    </row>
    <row r="1512" spans="1:70" s="35" customFormat="1">
      <c r="A1512" s="1"/>
      <c r="B1512" s="1"/>
      <c r="C1512" s="36"/>
      <c r="D1512" s="1"/>
      <c r="E1512" s="1"/>
      <c r="I1512" s="1"/>
      <c r="J1512" s="1"/>
      <c r="K1512" s="1"/>
      <c r="L1512" s="1"/>
      <c r="M1512" s="1"/>
      <c r="N1512" s="1"/>
      <c r="O1512" s="1"/>
      <c r="P1512" s="1"/>
      <c r="Q1512" s="1"/>
      <c r="R1512" s="1"/>
      <c r="S1512" s="1"/>
      <c r="T1512" s="1"/>
      <c r="U1512" s="1"/>
      <c r="V1512" s="1"/>
      <c r="W1512" s="1"/>
      <c r="X1512" s="1"/>
      <c r="Y1512" s="1"/>
      <c r="Z1512" s="1"/>
      <c r="AA1512" s="1"/>
      <c r="AB1512" s="1"/>
      <c r="AC1512" s="1"/>
      <c r="AD1512" s="1"/>
      <c r="AE1512" s="1"/>
      <c r="AF1512" s="1"/>
      <c r="AG1512" s="1"/>
      <c r="AH1512" s="1"/>
      <c r="AI1512" s="1"/>
      <c r="AJ1512" s="1"/>
      <c r="AK1512" s="1"/>
      <c r="AL1512" s="1"/>
      <c r="AM1512" s="1"/>
      <c r="AN1512" s="1"/>
      <c r="AO1512" s="1"/>
      <c r="AP1512" s="1"/>
      <c r="AQ1512" s="1"/>
      <c r="AR1512" s="1"/>
      <c r="AS1512" s="1"/>
      <c r="AT1512" s="1"/>
      <c r="AU1512" s="1"/>
      <c r="AV1512" s="1"/>
      <c r="AW1512" s="1"/>
      <c r="AX1512" s="1"/>
      <c r="AY1512" s="1"/>
      <c r="AZ1512" s="1"/>
      <c r="BA1512" s="1"/>
      <c r="BB1512" s="1"/>
      <c r="BC1512" s="1"/>
      <c r="BD1512" s="1"/>
      <c r="BE1512" s="1"/>
      <c r="BF1512" s="1"/>
      <c r="BG1512" s="1"/>
      <c r="BH1512" s="1"/>
      <c r="BI1512" s="1"/>
      <c r="BJ1512" s="1"/>
      <c r="BK1512" s="1"/>
      <c r="BL1512" s="1"/>
      <c r="BM1512" s="1"/>
      <c r="BN1512" s="1"/>
      <c r="BO1512" s="1"/>
      <c r="BP1512" s="1"/>
      <c r="BQ1512" s="1"/>
      <c r="BR1512" s="1"/>
    </row>
    <row r="1513" spans="1:70" s="35" customFormat="1">
      <c r="A1513" s="1"/>
      <c r="B1513" s="1"/>
      <c r="C1513" s="36"/>
      <c r="D1513" s="1"/>
      <c r="E1513" s="1"/>
      <c r="I1513" s="1"/>
      <c r="J1513" s="1"/>
      <c r="K1513" s="1"/>
      <c r="L1513" s="1"/>
      <c r="M1513" s="1"/>
      <c r="N1513" s="1"/>
      <c r="O1513" s="1"/>
      <c r="P1513" s="1"/>
      <c r="Q1513" s="1"/>
      <c r="R1513" s="1"/>
      <c r="S1513" s="1"/>
      <c r="T1513" s="1"/>
      <c r="U1513" s="1"/>
      <c r="V1513" s="1"/>
      <c r="W1513" s="1"/>
      <c r="X1513" s="1"/>
      <c r="Y1513" s="1"/>
      <c r="Z1513" s="1"/>
      <c r="AA1513" s="1"/>
      <c r="AB1513" s="1"/>
      <c r="AC1513" s="1"/>
      <c r="AD1513" s="1"/>
      <c r="AE1513" s="1"/>
      <c r="AF1513" s="1"/>
      <c r="AG1513" s="1"/>
      <c r="AH1513" s="1"/>
      <c r="AI1513" s="1"/>
      <c r="AJ1513" s="1"/>
      <c r="AK1513" s="1"/>
      <c r="AL1513" s="1"/>
      <c r="AM1513" s="1"/>
      <c r="AN1513" s="1"/>
      <c r="AO1513" s="1"/>
      <c r="AP1513" s="1"/>
      <c r="AQ1513" s="1"/>
      <c r="AR1513" s="1"/>
      <c r="AS1513" s="1"/>
      <c r="AT1513" s="1"/>
      <c r="AU1513" s="1"/>
      <c r="AV1513" s="1"/>
      <c r="AW1513" s="1"/>
      <c r="AX1513" s="1"/>
      <c r="AY1513" s="1"/>
      <c r="AZ1513" s="1"/>
      <c r="BA1513" s="1"/>
      <c r="BB1513" s="1"/>
      <c r="BC1513" s="1"/>
      <c r="BD1513" s="1"/>
      <c r="BE1513" s="1"/>
      <c r="BF1513" s="1"/>
      <c r="BG1513" s="1"/>
      <c r="BH1513" s="1"/>
      <c r="BI1513" s="1"/>
      <c r="BJ1513" s="1"/>
      <c r="BK1513" s="1"/>
      <c r="BL1513" s="1"/>
      <c r="BM1513" s="1"/>
      <c r="BN1513" s="1"/>
      <c r="BO1513" s="1"/>
      <c r="BP1513" s="1"/>
      <c r="BQ1513" s="1"/>
      <c r="BR1513" s="1"/>
    </row>
    <row r="1514" spans="1:70" s="35" customFormat="1">
      <c r="A1514" s="1"/>
      <c r="B1514" s="1"/>
      <c r="C1514" s="36"/>
      <c r="D1514" s="1"/>
      <c r="E1514" s="1"/>
      <c r="I1514" s="1"/>
      <c r="J1514" s="1"/>
      <c r="K1514" s="1"/>
      <c r="L1514" s="1"/>
      <c r="M1514" s="1"/>
      <c r="N1514" s="1"/>
      <c r="O1514" s="1"/>
      <c r="P1514" s="1"/>
      <c r="Q1514" s="1"/>
      <c r="R1514" s="1"/>
      <c r="S1514" s="1"/>
      <c r="T1514" s="1"/>
      <c r="U1514" s="1"/>
      <c r="V1514" s="1"/>
      <c r="W1514" s="1"/>
      <c r="X1514" s="1"/>
      <c r="Y1514" s="1"/>
      <c r="Z1514" s="1"/>
      <c r="AA1514" s="1"/>
      <c r="AB1514" s="1"/>
      <c r="AC1514" s="1"/>
      <c r="AD1514" s="1"/>
      <c r="AE1514" s="1"/>
      <c r="AF1514" s="1"/>
      <c r="AG1514" s="1"/>
      <c r="AH1514" s="1"/>
      <c r="AI1514" s="1"/>
      <c r="AJ1514" s="1"/>
      <c r="AK1514" s="1"/>
      <c r="AL1514" s="1"/>
      <c r="AM1514" s="1"/>
      <c r="AN1514" s="1"/>
      <c r="AO1514" s="1"/>
      <c r="AP1514" s="1"/>
      <c r="AQ1514" s="1"/>
      <c r="AR1514" s="1"/>
      <c r="AS1514" s="1"/>
      <c r="AT1514" s="1"/>
      <c r="AU1514" s="1"/>
      <c r="AV1514" s="1"/>
      <c r="AW1514" s="1"/>
      <c r="AX1514" s="1"/>
      <c r="AY1514" s="1"/>
      <c r="AZ1514" s="1"/>
      <c r="BA1514" s="1"/>
      <c r="BB1514" s="1"/>
      <c r="BC1514" s="1"/>
      <c r="BD1514" s="1"/>
      <c r="BE1514" s="1"/>
      <c r="BF1514" s="1"/>
      <c r="BG1514" s="1"/>
      <c r="BH1514" s="1"/>
      <c r="BI1514" s="1"/>
      <c r="BJ1514" s="1"/>
      <c r="BK1514" s="1"/>
      <c r="BL1514" s="1"/>
      <c r="BM1514" s="1"/>
      <c r="BN1514" s="1"/>
      <c r="BO1514" s="1"/>
      <c r="BP1514" s="1"/>
      <c r="BQ1514" s="1"/>
      <c r="BR1514" s="1"/>
    </row>
    <row r="1515" spans="1:70" s="35" customFormat="1">
      <c r="A1515" s="1"/>
      <c r="B1515" s="1"/>
      <c r="C1515" s="36"/>
      <c r="D1515" s="1"/>
      <c r="E1515" s="1"/>
      <c r="I1515" s="1"/>
      <c r="J1515" s="1"/>
      <c r="K1515" s="1"/>
      <c r="L1515" s="1"/>
      <c r="M1515" s="1"/>
      <c r="N1515" s="1"/>
      <c r="O1515" s="1"/>
      <c r="P1515" s="1"/>
      <c r="Q1515" s="1"/>
      <c r="R1515" s="1"/>
      <c r="S1515" s="1"/>
      <c r="T1515" s="1"/>
      <c r="U1515" s="1"/>
      <c r="V1515" s="1"/>
      <c r="W1515" s="1"/>
      <c r="X1515" s="1"/>
      <c r="Y1515" s="1"/>
      <c r="Z1515" s="1"/>
      <c r="AA1515" s="1"/>
      <c r="AB1515" s="1"/>
      <c r="AC1515" s="1"/>
      <c r="AD1515" s="1"/>
      <c r="AE1515" s="1"/>
      <c r="AF1515" s="1"/>
      <c r="AG1515" s="1"/>
      <c r="AH1515" s="1"/>
      <c r="AI1515" s="1"/>
      <c r="AJ1515" s="1"/>
      <c r="AK1515" s="1"/>
      <c r="AL1515" s="1"/>
      <c r="AM1515" s="1"/>
      <c r="AN1515" s="1"/>
      <c r="AO1515" s="1"/>
      <c r="AP1515" s="1"/>
      <c r="AQ1515" s="1"/>
      <c r="AR1515" s="1"/>
      <c r="AS1515" s="1"/>
      <c r="AT1515" s="1"/>
      <c r="AU1515" s="1"/>
      <c r="AV1515" s="1"/>
      <c r="AW1515" s="1"/>
      <c r="AX1515" s="1"/>
      <c r="AY1515" s="1"/>
      <c r="AZ1515" s="1"/>
      <c r="BA1515" s="1"/>
      <c r="BB1515" s="1"/>
      <c r="BC1515" s="1"/>
      <c r="BD1515" s="1"/>
      <c r="BE1515" s="1"/>
      <c r="BF1515" s="1"/>
      <c r="BG1515" s="1"/>
      <c r="BH1515" s="1"/>
      <c r="BI1515" s="1"/>
      <c r="BJ1515" s="1"/>
      <c r="BK1515" s="1"/>
      <c r="BL1515" s="1"/>
      <c r="BM1515" s="1"/>
      <c r="BN1515" s="1"/>
      <c r="BO1515" s="1"/>
      <c r="BP1515" s="1"/>
      <c r="BQ1515" s="1"/>
      <c r="BR1515" s="1"/>
    </row>
    <row r="1516" spans="1:70" s="35" customFormat="1">
      <c r="A1516" s="1"/>
      <c r="B1516" s="1"/>
      <c r="C1516" s="36"/>
      <c r="D1516" s="1"/>
      <c r="E1516" s="1"/>
      <c r="I1516" s="1"/>
      <c r="J1516" s="1"/>
      <c r="K1516" s="1"/>
      <c r="L1516" s="1"/>
      <c r="M1516" s="1"/>
      <c r="N1516" s="1"/>
      <c r="O1516" s="1"/>
      <c r="P1516" s="1"/>
      <c r="Q1516" s="1"/>
      <c r="R1516" s="1"/>
      <c r="S1516" s="1"/>
      <c r="T1516" s="1"/>
      <c r="U1516" s="1"/>
      <c r="V1516" s="1"/>
      <c r="W1516" s="1"/>
      <c r="X1516" s="1"/>
      <c r="Y1516" s="1"/>
      <c r="Z1516" s="1"/>
      <c r="AA1516" s="1"/>
      <c r="AB1516" s="1"/>
      <c r="AC1516" s="1"/>
      <c r="AD1516" s="1"/>
      <c r="AE1516" s="1"/>
      <c r="AF1516" s="1"/>
      <c r="AG1516" s="1"/>
      <c r="AH1516" s="1"/>
      <c r="AI1516" s="1"/>
      <c r="AJ1516" s="1"/>
      <c r="AK1516" s="1"/>
      <c r="AL1516" s="1"/>
      <c r="AM1516" s="1"/>
      <c r="AN1516" s="1"/>
      <c r="AO1516" s="1"/>
      <c r="AP1516" s="1"/>
      <c r="AQ1516" s="1"/>
      <c r="AR1516" s="1"/>
      <c r="AS1516" s="1"/>
      <c r="AT1516" s="1"/>
      <c r="AU1516" s="1"/>
      <c r="AV1516" s="1"/>
      <c r="AW1516" s="1"/>
      <c r="AX1516" s="1"/>
      <c r="AY1516" s="1"/>
      <c r="AZ1516" s="1"/>
      <c r="BA1516" s="1"/>
      <c r="BB1516" s="1"/>
      <c r="BC1516" s="1"/>
      <c r="BD1516" s="1"/>
      <c r="BE1516" s="1"/>
      <c r="BF1516" s="1"/>
      <c r="BG1516" s="1"/>
      <c r="BH1516" s="1"/>
      <c r="BI1516" s="1"/>
      <c r="BJ1516" s="1"/>
      <c r="BK1516" s="1"/>
      <c r="BL1516" s="1"/>
      <c r="BM1516" s="1"/>
      <c r="BN1516" s="1"/>
      <c r="BO1516" s="1"/>
      <c r="BP1516" s="1"/>
      <c r="BQ1516" s="1"/>
      <c r="BR1516" s="1"/>
    </row>
    <row r="1517" spans="1:70" s="35" customFormat="1">
      <c r="A1517" s="1"/>
      <c r="B1517" s="1"/>
      <c r="C1517" s="36"/>
      <c r="D1517" s="1"/>
      <c r="E1517" s="1"/>
      <c r="I1517" s="1"/>
      <c r="J1517" s="1"/>
      <c r="K1517" s="1"/>
      <c r="L1517" s="1"/>
      <c r="M1517" s="1"/>
      <c r="N1517" s="1"/>
      <c r="O1517" s="1"/>
      <c r="P1517" s="1"/>
      <c r="Q1517" s="1"/>
      <c r="R1517" s="1"/>
      <c r="S1517" s="1"/>
      <c r="T1517" s="1"/>
      <c r="U1517" s="1"/>
      <c r="V1517" s="1"/>
      <c r="W1517" s="1"/>
      <c r="X1517" s="1"/>
      <c r="Y1517" s="1"/>
      <c r="Z1517" s="1"/>
      <c r="AA1517" s="1"/>
      <c r="AB1517" s="1"/>
      <c r="AC1517" s="1"/>
      <c r="AD1517" s="1"/>
      <c r="AE1517" s="1"/>
      <c r="AF1517" s="1"/>
      <c r="AG1517" s="1"/>
      <c r="AH1517" s="1"/>
      <c r="AI1517" s="1"/>
      <c r="AJ1517" s="1"/>
      <c r="AK1517" s="1"/>
      <c r="AL1517" s="1"/>
      <c r="AM1517" s="1"/>
      <c r="AN1517" s="1"/>
      <c r="AO1517" s="1"/>
      <c r="AP1517" s="1"/>
      <c r="AQ1517" s="1"/>
      <c r="AR1517" s="1"/>
      <c r="AS1517" s="1"/>
      <c r="AT1517" s="1"/>
      <c r="AU1517" s="1"/>
      <c r="AV1517" s="1"/>
      <c r="AW1517" s="1"/>
      <c r="AX1517" s="1"/>
      <c r="AY1517" s="1"/>
      <c r="AZ1517" s="1"/>
      <c r="BA1517" s="1"/>
      <c r="BB1517" s="1"/>
      <c r="BC1517" s="1"/>
      <c r="BD1517" s="1"/>
      <c r="BE1517" s="1"/>
      <c r="BF1517" s="1"/>
      <c r="BG1517" s="1"/>
      <c r="BH1517" s="1"/>
      <c r="BI1517" s="1"/>
      <c r="BJ1517" s="1"/>
      <c r="BK1517" s="1"/>
      <c r="BL1517" s="1"/>
      <c r="BM1517" s="1"/>
      <c r="BN1517" s="1"/>
      <c r="BO1517" s="1"/>
      <c r="BP1517" s="1"/>
      <c r="BQ1517" s="1"/>
      <c r="BR1517" s="1"/>
    </row>
    <row r="1518" spans="1:70" s="35" customFormat="1">
      <c r="A1518" s="1"/>
      <c r="B1518" s="1"/>
      <c r="C1518" s="36"/>
      <c r="D1518" s="1"/>
      <c r="E1518" s="1"/>
      <c r="I1518" s="1"/>
      <c r="J1518" s="1"/>
      <c r="K1518" s="1"/>
      <c r="L1518" s="1"/>
      <c r="M1518" s="1"/>
      <c r="N1518" s="1"/>
      <c r="O1518" s="1"/>
      <c r="P1518" s="1"/>
      <c r="Q1518" s="1"/>
      <c r="R1518" s="1"/>
      <c r="S1518" s="1"/>
      <c r="T1518" s="1"/>
      <c r="U1518" s="1"/>
      <c r="V1518" s="1"/>
      <c r="W1518" s="1"/>
      <c r="X1518" s="1"/>
      <c r="Y1518" s="1"/>
      <c r="Z1518" s="1"/>
      <c r="AA1518" s="1"/>
      <c r="AB1518" s="1"/>
      <c r="AC1518" s="1"/>
      <c r="AD1518" s="1"/>
      <c r="AE1518" s="1"/>
      <c r="AF1518" s="1"/>
      <c r="AG1518" s="1"/>
      <c r="AH1518" s="1"/>
      <c r="AI1518" s="1"/>
      <c r="AJ1518" s="1"/>
      <c r="AK1518" s="1"/>
      <c r="AL1518" s="1"/>
      <c r="AM1518" s="1"/>
      <c r="AN1518" s="1"/>
      <c r="AO1518" s="1"/>
      <c r="AP1518" s="1"/>
      <c r="AQ1518" s="1"/>
      <c r="AR1518" s="1"/>
      <c r="AS1518" s="1"/>
      <c r="AT1518" s="1"/>
      <c r="AU1518" s="1"/>
      <c r="AV1518" s="1"/>
      <c r="AW1518" s="1"/>
      <c r="AX1518" s="1"/>
      <c r="AY1518" s="1"/>
      <c r="AZ1518" s="1"/>
      <c r="BA1518" s="1"/>
      <c r="BB1518" s="1"/>
      <c r="BC1518" s="1"/>
      <c r="BD1518" s="1"/>
      <c r="BE1518" s="1"/>
      <c r="BF1518" s="1"/>
      <c r="BG1518" s="1"/>
      <c r="BH1518" s="1"/>
      <c r="BI1518" s="1"/>
      <c r="BJ1518" s="1"/>
      <c r="BK1518" s="1"/>
      <c r="BL1518" s="1"/>
      <c r="BM1518" s="1"/>
      <c r="BN1518" s="1"/>
      <c r="BO1518" s="1"/>
      <c r="BP1518" s="1"/>
      <c r="BQ1518" s="1"/>
      <c r="BR1518" s="1"/>
    </row>
    <row r="1519" spans="1:70" s="35" customFormat="1">
      <c r="A1519" s="1"/>
      <c r="B1519" s="1"/>
      <c r="C1519" s="36"/>
      <c r="D1519" s="1"/>
      <c r="E1519" s="1"/>
      <c r="I1519" s="1"/>
      <c r="J1519" s="1"/>
      <c r="K1519" s="1"/>
      <c r="L1519" s="1"/>
      <c r="M1519" s="1"/>
      <c r="N1519" s="1"/>
      <c r="O1519" s="1"/>
      <c r="P1519" s="1"/>
      <c r="Q1519" s="1"/>
      <c r="R1519" s="1"/>
      <c r="S1519" s="1"/>
      <c r="T1519" s="1"/>
      <c r="U1519" s="1"/>
      <c r="V1519" s="1"/>
      <c r="W1519" s="1"/>
      <c r="X1519" s="1"/>
      <c r="Y1519" s="1"/>
      <c r="Z1519" s="1"/>
      <c r="AA1519" s="1"/>
      <c r="AB1519" s="1"/>
      <c r="AC1519" s="1"/>
      <c r="AD1519" s="1"/>
      <c r="AE1519" s="1"/>
      <c r="AF1519" s="1"/>
      <c r="AG1519" s="1"/>
      <c r="AH1519" s="1"/>
      <c r="AI1519" s="1"/>
      <c r="AJ1519" s="1"/>
      <c r="AK1519" s="1"/>
      <c r="AL1519" s="1"/>
      <c r="AM1519" s="1"/>
      <c r="AN1519" s="1"/>
      <c r="AO1519" s="1"/>
      <c r="AP1519" s="1"/>
      <c r="AQ1519" s="1"/>
      <c r="AR1519" s="1"/>
      <c r="AS1519" s="1"/>
      <c r="AT1519" s="1"/>
      <c r="AU1519" s="1"/>
      <c r="AV1519" s="1"/>
      <c r="AW1519" s="1"/>
      <c r="AX1519" s="1"/>
      <c r="AY1519" s="1"/>
      <c r="AZ1519" s="1"/>
      <c r="BA1519" s="1"/>
      <c r="BB1519" s="1"/>
      <c r="BC1519" s="1"/>
      <c r="BD1519" s="1"/>
      <c r="BE1519" s="1"/>
      <c r="BF1519" s="1"/>
      <c r="BG1519" s="1"/>
      <c r="BH1519" s="1"/>
      <c r="BI1519" s="1"/>
      <c r="BJ1519" s="1"/>
      <c r="BK1519" s="1"/>
      <c r="BL1519" s="1"/>
      <c r="BM1519" s="1"/>
      <c r="BN1519" s="1"/>
      <c r="BO1519" s="1"/>
      <c r="BP1519" s="1"/>
      <c r="BQ1519" s="1"/>
      <c r="BR1519" s="1"/>
    </row>
    <row r="1520" spans="1:70" s="35" customFormat="1">
      <c r="A1520" s="1"/>
      <c r="B1520" s="1"/>
      <c r="C1520" s="37"/>
      <c r="I1520" s="1"/>
      <c r="J1520" s="1"/>
      <c r="K1520" s="1"/>
      <c r="L1520" s="1"/>
      <c r="M1520" s="1"/>
      <c r="N1520" s="1"/>
      <c r="O1520" s="1"/>
      <c r="P1520" s="1"/>
      <c r="Q1520" s="1"/>
      <c r="R1520" s="1"/>
      <c r="S1520" s="1"/>
      <c r="T1520" s="1"/>
      <c r="U1520" s="1"/>
      <c r="V1520" s="1"/>
      <c r="W1520" s="1"/>
      <c r="X1520" s="1"/>
      <c r="Y1520" s="1"/>
      <c r="Z1520" s="1"/>
      <c r="AA1520" s="1"/>
      <c r="AB1520" s="1"/>
      <c r="AC1520" s="1"/>
      <c r="AD1520" s="1"/>
      <c r="AE1520" s="1"/>
      <c r="AF1520" s="1"/>
      <c r="AG1520" s="1"/>
      <c r="AH1520" s="1"/>
      <c r="AI1520" s="1"/>
      <c r="AJ1520" s="1"/>
      <c r="AK1520" s="1"/>
      <c r="AL1520" s="1"/>
      <c r="AM1520" s="1"/>
      <c r="AN1520" s="1"/>
      <c r="AO1520" s="1"/>
      <c r="AP1520" s="1"/>
      <c r="AQ1520" s="1"/>
      <c r="AR1520" s="1"/>
      <c r="AS1520" s="1"/>
      <c r="AT1520" s="1"/>
      <c r="AU1520" s="1"/>
      <c r="AV1520" s="1"/>
      <c r="AW1520" s="1"/>
      <c r="AX1520" s="1"/>
      <c r="AY1520" s="1"/>
      <c r="AZ1520" s="1"/>
      <c r="BA1520" s="1"/>
      <c r="BB1520" s="1"/>
      <c r="BC1520" s="1"/>
      <c r="BD1520" s="1"/>
      <c r="BE1520" s="1"/>
      <c r="BF1520" s="1"/>
      <c r="BG1520" s="1"/>
      <c r="BH1520" s="1"/>
      <c r="BI1520" s="1"/>
      <c r="BJ1520" s="1"/>
      <c r="BK1520" s="1"/>
      <c r="BL1520" s="1"/>
      <c r="BM1520" s="1"/>
      <c r="BN1520" s="1"/>
      <c r="BO1520" s="1"/>
      <c r="BP1520" s="1"/>
      <c r="BQ1520" s="1"/>
      <c r="BR1520" s="1"/>
    </row>
    <row r="1521" spans="1:70" s="35" customFormat="1">
      <c r="A1521" s="1"/>
      <c r="C1521" s="37"/>
      <c r="I1521" s="1"/>
      <c r="J1521" s="1"/>
      <c r="K1521" s="1"/>
      <c r="L1521" s="1"/>
      <c r="M1521" s="1"/>
      <c r="N1521" s="1"/>
      <c r="O1521" s="1"/>
      <c r="P1521" s="1"/>
      <c r="Q1521" s="1"/>
      <c r="R1521" s="1"/>
      <c r="S1521" s="1"/>
      <c r="T1521" s="1"/>
      <c r="U1521" s="1"/>
      <c r="V1521" s="1"/>
      <c r="W1521" s="1"/>
      <c r="X1521" s="1"/>
      <c r="Y1521" s="1"/>
      <c r="Z1521" s="1"/>
      <c r="AA1521" s="1"/>
      <c r="AB1521" s="1"/>
      <c r="AC1521" s="1"/>
      <c r="AD1521" s="1"/>
      <c r="AE1521" s="1"/>
      <c r="AF1521" s="1"/>
      <c r="AG1521" s="1"/>
      <c r="AH1521" s="1"/>
      <c r="AI1521" s="1"/>
      <c r="AJ1521" s="1"/>
      <c r="AK1521" s="1"/>
      <c r="AL1521" s="1"/>
      <c r="AM1521" s="1"/>
      <c r="AN1521" s="1"/>
      <c r="AO1521" s="1"/>
      <c r="AP1521" s="1"/>
      <c r="AQ1521" s="1"/>
      <c r="AR1521" s="1"/>
      <c r="AS1521" s="1"/>
      <c r="AT1521" s="1"/>
      <c r="AU1521" s="1"/>
      <c r="AV1521" s="1"/>
      <c r="AW1521" s="1"/>
      <c r="AX1521" s="1"/>
      <c r="AY1521" s="1"/>
      <c r="AZ1521" s="1"/>
      <c r="BA1521" s="1"/>
      <c r="BB1521" s="1"/>
      <c r="BC1521" s="1"/>
      <c r="BD1521" s="1"/>
      <c r="BE1521" s="1"/>
      <c r="BF1521" s="1"/>
      <c r="BG1521" s="1"/>
      <c r="BH1521" s="1"/>
      <c r="BI1521" s="1"/>
      <c r="BJ1521" s="1"/>
      <c r="BK1521" s="1"/>
      <c r="BL1521" s="1"/>
      <c r="BM1521" s="1"/>
      <c r="BN1521" s="1"/>
      <c r="BO1521" s="1"/>
      <c r="BP1521" s="1"/>
      <c r="BQ1521" s="1"/>
      <c r="BR1521" s="1"/>
    </row>
    <row r="1522" spans="1:70" s="35" customFormat="1">
      <c r="A1522" s="1"/>
      <c r="C1522" s="37"/>
      <c r="I1522" s="1"/>
      <c r="J1522" s="1"/>
      <c r="K1522" s="1"/>
      <c r="L1522" s="1"/>
      <c r="M1522" s="1"/>
      <c r="N1522" s="1"/>
      <c r="O1522" s="1"/>
      <c r="P1522" s="1"/>
      <c r="Q1522" s="1"/>
      <c r="R1522" s="1"/>
      <c r="S1522" s="1"/>
      <c r="T1522" s="1"/>
      <c r="U1522" s="1"/>
      <c r="V1522" s="1"/>
      <c r="W1522" s="1"/>
      <c r="X1522" s="1"/>
      <c r="Y1522" s="1"/>
      <c r="Z1522" s="1"/>
      <c r="AA1522" s="1"/>
      <c r="AB1522" s="1"/>
      <c r="AC1522" s="1"/>
      <c r="AD1522" s="1"/>
      <c r="AE1522" s="1"/>
      <c r="AF1522" s="1"/>
      <c r="AG1522" s="1"/>
      <c r="AH1522" s="1"/>
      <c r="AI1522" s="1"/>
      <c r="AJ1522" s="1"/>
      <c r="AK1522" s="1"/>
      <c r="AL1522" s="1"/>
      <c r="AM1522" s="1"/>
      <c r="AN1522" s="1"/>
      <c r="AO1522" s="1"/>
      <c r="AP1522" s="1"/>
      <c r="AQ1522" s="1"/>
      <c r="AR1522" s="1"/>
      <c r="AS1522" s="1"/>
      <c r="AT1522" s="1"/>
      <c r="AU1522" s="1"/>
      <c r="AV1522" s="1"/>
      <c r="AW1522" s="1"/>
      <c r="AX1522" s="1"/>
      <c r="AY1522" s="1"/>
      <c r="AZ1522" s="1"/>
      <c r="BA1522" s="1"/>
      <c r="BB1522" s="1"/>
      <c r="BC1522" s="1"/>
      <c r="BD1522" s="1"/>
      <c r="BE1522" s="1"/>
      <c r="BF1522" s="1"/>
      <c r="BG1522" s="1"/>
      <c r="BH1522" s="1"/>
      <c r="BI1522" s="1"/>
      <c r="BJ1522" s="1"/>
      <c r="BK1522" s="1"/>
      <c r="BL1522" s="1"/>
      <c r="BM1522" s="1"/>
      <c r="BN1522" s="1"/>
      <c r="BO1522" s="1"/>
      <c r="BP1522" s="1"/>
      <c r="BQ1522" s="1"/>
      <c r="BR1522" s="1"/>
    </row>
    <row r="1523" spans="1:70" s="35" customFormat="1">
      <c r="A1523" s="1"/>
      <c r="C1523" s="37"/>
      <c r="I1523" s="1"/>
      <c r="J1523" s="1"/>
      <c r="K1523" s="1"/>
      <c r="L1523" s="1"/>
      <c r="M1523" s="1"/>
      <c r="N1523" s="1"/>
      <c r="O1523" s="1"/>
      <c r="P1523" s="1"/>
      <c r="Q1523" s="1"/>
      <c r="R1523" s="1"/>
      <c r="S1523" s="1"/>
      <c r="T1523" s="1"/>
      <c r="U1523" s="1"/>
      <c r="V1523" s="1"/>
      <c r="W1523" s="1"/>
      <c r="X1523" s="1"/>
      <c r="Y1523" s="1"/>
      <c r="Z1523" s="1"/>
      <c r="AA1523" s="1"/>
      <c r="AB1523" s="1"/>
      <c r="AC1523" s="1"/>
      <c r="AD1523" s="1"/>
      <c r="AE1523" s="1"/>
      <c r="AF1523" s="1"/>
      <c r="AG1523" s="1"/>
      <c r="AH1523" s="1"/>
      <c r="AI1523" s="1"/>
      <c r="AJ1523" s="1"/>
      <c r="AK1523" s="1"/>
      <c r="AL1523" s="1"/>
      <c r="AM1523" s="1"/>
      <c r="AN1523" s="1"/>
      <c r="AO1523" s="1"/>
      <c r="AP1523" s="1"/>
      <c r="AQ1523" s="1"/>
      <c r="AR1523" s="1"/>
      <c r="AS1523" s="1"/>
      <c r="AT1523" s="1"/>
      <c r="AU1523" s="1"/>
      <c r="AV1523" s="1"/>
      <c r="AW1523" s="1"/>
      <c r="AX1523" s="1"/>
      <c r="AY1523" s="1"/>
      <c r="AZ1523" s="1"/>
      <c r="BA1523" s="1"/>
      <c r="BB1523" s="1"/>
      <c r="BC1523" s="1"/>
      <c r="BD1523" s="1"/>
      <c r="BE1523" s="1"/>
      <c r="BF1523" s="1"/>
      <c r="BG1523" s="1"/>
      <c r="BH1523" s="1"/>
      <c r="BI1523" s="1"/>
      <c r="BJ1523" s="1"/>
      <c r="BK1523" s="1"/>
      <c r="BL1523" s="1"/>
      <c r="BM1523" s="1"/>
      <c r="BN1523" s="1"/>
      <c r="BO1523" s="1"/>
      <c r="BP1523" s="1"/>
      <c r="BQ1523" s="1"/>
      <c r="BR1523" s="1"/>
    </row>
    <row r="1524" spans="1:70" s="35" customFormat="1">
      <c r="A1524" s="1"/>
      <c r="C1524" s="37"/>
      <c r="I1524" s="1"/>
      <c r="J1524" s="1"/>
      <c r="K1524" s="1"/>
      <c r="L1524" s="1"/>
      <c r="M1524" s="1"/>
      <c r="N1524" s="1"/>
      <c r="O1524" s="1"/>
      <c r="P1524" s="1"/>
      <c r="Q1524" s="1"/>
      <c r="R1524" s="1"/>
      <c r="S1524" s="1"/>
      <c r="T1524" s="1"/>
      <c r="U1524" s="1"/>
      <c r="V1524" s="1"/>
      <c r="W1524" s="1"/>
      <c r="X1524" s="1"/>
      <c r="Y1524" s="1"/>
      <c r="Z1524" s="1"/>
      <c r="AA1524" s="1"/>
      <c r="AB1524" s="1"/>
      <c r="AC1524" s="1"/>
      <c r="AD1524" s="1"/>
      <c r="AE1524" s="1"/>
      <c r="AF1524" s="1"/>
      <c r="AG1524" s="1"/>
      <c r="AH1524" s="1"/>
      <c r="AI1524" s="1"/>
      <c r="AJ1524" s="1"/>
      <c r="AK1524" s="1"/>
      <c r="AL1524" s="1"/>
      <c r="AM1524" s="1"/>
      <c r="AN1524" s="1"/>
      <c r="AO1524" s="1"/>
      <c r="AP1524" s="1"/>
      <c r="AQ1524" s="1"/>
      <c r="AR1524" s="1"/>
      <c r="AS1524" s="1"/>
      <c r="AT1524" s="1"/>
      <c r="AU1524" s="1"/>
      <c r="AV1524" s="1"/>
      <c r="AW1524" s="1"/>
      <c r="AX1524" s="1"/>
      <c r="AY1524" s="1"/>
      <c r="AZ1524" s="1"/>
      <c r="BA1524" s="1"/>
      <c r="BB1524" s="1"/>
      <c r="BC1524" s="1"/>
      <c r="BD1524" s="1"/>
      <c r="BE1524" s="1"/>
      <c r="BF1524" s="1"/>
      <c r="BG1524" s="1"/>
      <c r="BH1524" s="1"/>
      <c r="BI1524" s="1"/>
      <c r="BJ1524" s="1"/>
      <c r="BK1524" s="1"/>
      <c r="BL1524" s="1"/>
      <c r="BM1524" s="1"/>
      <c r="BN1524" s="1"/>
      <c r="BO1524" s="1"/>
      <c r="BP1524" s="1"/>
      <c r="BQ1524" s="1"/>
      <c r="BR1524" s="1"/>
    </row>
    <row r="1525" spans="1:70" s="35" customFormat="1">
      <c r="A1525" s="1"/>
      <c r="C1525" s="37"/>
      <c r="I1525" s="1"/>
      <c r="J1525" s="1"/>
      <c r="K1525" s="1"/>
      <c r="L1525" s="1"/>
      <c r="M1525" s="1"/>
      <c r="N1525" s="1"/>
      <c r="O1525" s="1"/>
      <c r="P1525" s="1"/>
      <c r="Q1525" s="1"/>
      <c r="R1525" s="1"/>
      <c r="S1525" s="1"/>
      <c r="T1525" s="1"/>
      <c r="U1525" s="1"/>
      <c r="V1525" s="1"/>
      <c r="W1525" s="1"/>
      <c r="X1525" s="1"/>
      <c r="Y1525" s="1"/>
      <c r="Z1525" s="1"/>
      <c r="AA1525" s="1"/>
      <c r="AB1525" s="1"/>
      <c r="AC1525" s="1"/>
      <c r="AD1525" s="1"/>
      <c r="AE1525" s="1"/>
      <c r="AF1525" s="1"/>
      <c r="AG1525" s="1"/>
      <c r="AH1525" s="1"/>
      <c r="AI1525" s="1"/>
      <c r="AJ1525" s="1"/>
      <c r="AK1525" s="1"/>
      <c r="AL1525" s="1"/>
      <c r="AM1525" s="1"/>
      <c r="AN1525" s="1"/>
      <c r="AO1525" s="1"/>
      <c r="AP1525" s="1"/>
      <c r="AQ1525" s="1"/>
      <c r="AR1525" s="1"/>
      <c r="AS1525" s="1"/>
      <c r="AT1525" s="1"/>
      <c r="AU1525" s="1"/>
      <c r="AV1525" s="1"/>
      <c r="AW1525" s="1"/>
      <c r="AX1525" s="1"/>
      <c r="AY1525" s="1"/>
      <c r="AZ1525" s="1"/>
      <c r="BA1525" s="1"/>
      <c r="BB1525" s="1"/>
      <c r="BC1525" s="1"/>
      <c r="BD1525" s="1"/>
      <c r="BE1525" s="1"/>
      <c r="BF1525" s="1"/>
      <c r="BG1525" s="1"/>
      <c r="BH1525" s="1"/>
      <c r="BI1525" s="1"/>
      <c r="BJ1525" s="1"/>
      <c r="BK1525" s="1"/>
      <c r="BL1525" s="1"/>
      <c r="BM1525" s="1"/>
      <c r="BN1525" s="1"/>
      <c r="BO1525" s="1"/>
      <c r="BP1525" s="1"/>
      <c r="BQ1525" s="1"/>
      <c r="BR1525" s="1"/>
    </row>
    <row r="1526" spans="1:70" s="35" customFormat="1">
      <c r="A1526" s="1"/>
      <c r="C1526" s="37"/>
      <c r="I1526" s="1"/>
      <c r="J1526" s="1"/>
      <c r="K1526" s="1"/>
      <c r="L1526" s="1"/>
      <c r="M1526" s="1"/>
      <c r="N1526" s="1"/>
      <c r="O1526" s="1"/>
      <c r="P1526" s="1"/>
      <c r="Q1526" s="1"/>
      <c r="R1526" s="1"/>
      <c r="S1526" s="1"/>
      <c r="T1526" s="1"/>
      <c r="U1526" s="1"/>
      <c r="V1526" s="1"/>
      <c r="W1526" s="1"/>
      <c r="X1526" s="1"/>
      <c r="Y1526" s="1"/>
      <c r="Z1526" s="1"/>
      <c r="AA1526" s="1"/>
      <c r="AB1526" s="1"/>
      <c r="AC1526" s="1"/>
      <c r="AD1526" s="1"/>
      <c r="AE1526" s="1"/>
      <c r="AF1526" s="1"/>
      <c r="AG1526" s="1"/>
      <c r="AH1526" s="1"/>
      <c r="AI1526" s="1"/>
      <c r="AJ1526" s="1"/>
      <c r="AK1526" s="1"/>
      <c r="AL1526" s="1"/>
      <c r="AM1526" s="1"/>
      <c r="AN1526" s="1"/>
      <c r="AO1526" s="1"/>
      <c r="AP1526" s="1"/>
      <c r="AQ1526" s="1"/>
      <c r="AR1526" s="1"/>
      <c r="AS1526" s="1"/>
      <c r="AT1526" s="1"/>
      <c r="AU1526" s="1"/>
      <c r="AV1526" s="1"/>
      <c r="AW1526" s="1"/>
      <c r="AX1526" s="1"/>
      <c r="AY1526" s="1"/>
      <c r="AZ1526" s="1"/>
      <c r="BA1526" s="1"/>
      <c r="BB1526" s="1"/>
      <c r="BC1526" s="1"/>
      <c r="BD1526" s="1"/>
      <c r="BE1526" s="1"/>
      <c r="BF1526" s="1"/>
      <c r="BG1526" s="1"/>
      <c r="BH1526" s="1"/>
      <c r="BI1526" s="1"/>
      <c r="BJ1526" s="1"/>
      <c r="BK1526" s="1"/>
      <c r="BL1526" s="1"/>
      <c r="BM1526" s="1"/>
      <c r="BN1526" s="1"/>
      <c r="BO1526" s="1"/>
      <c r="BP1526" s="1"/>
      <c r="BQ1526" s="1"/>
      <c r="BR1526" s="1"/>
    </row>
    <row r="1527" spans="1:70" s="35" customFormat="1">
      <c r="A1527" s="1"/>
      <c r="C1527" s="37"/>
      <c r="I1527" s="1"/>
      <c r="J1527" s="1"/>
      <c r="K1527" s="1"/>
      <c r="L1527" s="1"/>
      <c r="M1527" s="1"/>
      <c r="N1527" s="1"/>
      <c r="O1527" s="1"/>
      <c r="P1527" s="1"/>
      <c r="Q1527" s="1"/>
      <c r="R1527" s="1"/>
      <c r="S1527" s="1"/>
      <c r="T1527" s="1"/>
      <c r="U1527" s="1"/>
      <c r="V1527" s="1"/>
      <c r="W1527" s="1"/>
      <c r="X1527" s="1"/>
      <c r="Y1527" s="1"/>
      <c r="Z1527" s="1"/>
      <c r="AA1527" s="1"/>
      <c r="AB1527" s="1"/>
      <c r="AC1527" s="1"/>
      <c r="AD1527" s="1"/>
      <c r="AE1527" s="1"/>
      <c r="AF1527" s="1"/>
      <c r="AG1527" s="1"/>
      <c r="AH1527" s="1"/>
      <c r="AI1527" s="1"/>
      <c r="AJ1527" s="1"/>
      <c r="AK1527" s="1"/>
      <c r="AL1527" s="1"/>
      <c r="AM1527" s="1"/>
      <c r="AN1527" s="1"/>
      <c r="AO1527" s="1"/>
      <c r="AP1527" s="1"/>
      <c r="AQ1527" s="1"/>
      <c r="AR1527" s="1"/>
      <c r="AS1527" s="1"/>
      <c r="AT1527" s="1"/>
      <c r="AU1527" s="1"/>
      <c r="AV1527" s="1"/>
      <c r="AW1527" s="1"/>
      <c r="AX1527" s="1"/>
      <c r="AY1527" s="1"/>
      <c r="AZ1527" s="1"/>
      <c r="BA1527" s="1"/>
      <c r="BB1527" s="1"/>
      <c r="BC1527" s="1"/>
      <c r="BD1527" s="1"/>
      <c r="BE1527" s="1"/>
      <c r="BF1527" s="1"/>
      <c r="BG1527" s="1"/>
      <c r="BH1527" s="1"/>
      <c r="BI1527" s="1"/>
      <c r="BJ1527" s="1"/>
      <c r="BK1527" s="1"/>
      <c r="BL1527" s="1"/>
      <c r="BM1527" s="1"/>
      <c r="BN1527" s="1"/>
      <c r="BO1527" s="1"/>
      <c r="BP1527" s="1"/>
      <c r="BQ1527" s="1"/>
      <c r="BR1527" s="1"/>
    </row>
    <row r="1528" spans="1:70" s="35" customFormat="1">
      <c r="A1528" s="1"/>
      <c r="C1528" s="37"/>
      <c r="I1528" s="1"/>
      <c r="J1528" s="1"/>
      <c r="K1528" s="1"/>
      <c r="L1528" s="1"/>
      <c r="M1528" s="1"/>
      <c r="N1528" s="1"/>
      <c r="O1528" s="1"/>
      <c r="P1528" s="1"/>
      <c r="Q1528" s="1"/>
      <c r="R1528" s="1"/>
      <c r="S1528" s="1"/>
      <c r="T1528" s="1"/>
      <c r="U1528" s="1"/>
      <c r="V1528" s="1"/>
      <c r="W1528" s="1"/>
      <c r="X1528" s="1"/>
      <c r="Y1528" s="1"/>
      <c r="Z1528" s="1"/>
      <c r="AA1528" s="1"/>
      <c r="AB1528" s="1"/>
      <c r="AC1528" s="1"/>
      <c r="AD1528" s="1"/>
      <c r="AE1528" s="1"/>
      <c r="AF1528" s="1"/>
      <c r="AG1528" s="1"/>
      <c r="AH1528" s="1"/>
      <c r="AI1528" s="1"/>
      <c r="AJ1528" s="1"/>
      <c r="AK1528" s="1"/>
      <c r="AL1528" s="1"/>
      <c r="AM1528" s="1"/>
      <c r="AN1528" s="1"/>
      <c r="AO1528" s="1"/>
      <c r="AP1528" s="1"/>
      <c r="AQ1528" s="1"/>
      <c r="AR1528" s="1"/>
      <c r="AS1528" s="1"/>
      <c r="AT1528" s="1"/>
      <c r="AU1528" s="1"/>
      <c r="AV1528" s="1"/>
      <c r="AW1528" s="1"/>
      <c r="AX1528" s="1"/>
      <c r="AY1528" s="1"/>
      <c r="AZ1528" s="1"/>
      <c r="BA1528" s="1"/>
      <c r="BB1528" s="1"/>
      <c r="BC1528" s="1"/>
      <c r="BD1528" s="1"/>
      <c r="BE1528" s="1"/>
      <c r="BF1528" s="1"/>
      <c r="BG1528" s="1"/>
      <c r="BH1528" s="1"/>
      <c r="BI1528" s="1"/>
      <c r="BJ1528" s="1"/>
      <c r="BK1528" s="1"/>
      <c r="BL1528" s="1"/>
      <c r="BM1528" s="1"/>
      <c r="BN1528" s="1"/>
      <c r="BO1528" s="1"/>
      <c r="BP1528" s="1"/>
      <c r="BQ1528" s="1"/>
      <c r="BR1528" s="1"/>
    </row>
    <row r="1529" spans="1:70" s="35" customFormat="1">
      <c r="A1529" s="1"/>
      <c r="C1529" s="37"/>
      <c r="I1529" s="1"/>
      <c r="J1529" s="1"/>
      <c r="K1529" s="1"/>
      <c r="L1529" s="1"/>
      <c r="M1529" s="1"/>
      <c r="N1529" s="1"/>
      <c r="O1529" s="1"/>
      <c r="P1529" s="1"/>
      <c r="Q1529" s="1"/>
      <c r="R1529" s="1"/>
      <c r="S1529" s="1"/>
      <c r="T1529" s="1"/>
      <c r="U1529" s="1"/>
      <c r="V1529" s="1"/>
      <c r="W1529" s="1"/>
      <c r="X1529" s="1"/>
      <c r="Y1529" s="1"/>
      <c r="Z1529" s="1"/>
      <c r="AA1529" s="1"/>
      <c r="AB1529" s="1"/>
      <c r="AC1529" s="1"/>
      <c r="AD1529" s="1"/>
      <c r="AE1529" s="1"/>
      <c r="AF1529" s="1"/>
      <c r="AG1529" s="1"/>
      <c r="AH1529" s="1"/>
      <c r="AI1529" s="1"/>
      <c r="AJ1529" s="1"/>
      <c r="AK1529" s="1"/>
      <c r="AL1529" s="1"/>
      <c r="AM1529" s="1"/>
      <c r="AN1529" s="1"/>
      <c r="AO1529" s="1"/>
      <c r="AP1529" s="1"/>
      <c r="AQ1529" s="1"/>
      <c r="AR1529" s="1"/>
      <c r="AS1529" s="1"/>
      <c r="AT1529" s="1"/>
      <c r="AU1529" s="1"/>
      <c r="AV1529" s="1"/>
      <c r="AW1529" s="1"/>
      <c r="AX1529" s="1"/>
      <c r="AY1529" s="1"/>
      <c r="AZ1529" s="1"/>
      <c r="BA1529" s="1"/>
      <c r="BB1529" s="1"/>
      <c r="BC1529" s="1"/>
      <c r="BD1529" s="1"/>
      <c r="BE1529" s="1"/>
      <c r="BF1529" s="1"/>
      <c r="BG1529" s="1"/>
      <c r="BH1529" s="1"/>
      <c r="BI1529" s="1"/>
      <c r="BJ1529" s="1"/>
      <c r="BK1529" s="1"/>
      <c r="BL1529" s="1"/>
      <c r="BM1529" s="1"/>
      <c r="BN1529" s="1"/>
      <c r="BO1529" s="1"/>
      <c r="BP1529" s="1"/>
      <c r="BQ1529" s="1"/>
      <c r="BR1529" s="1"/>
    </row>
    <row r="1530" spans="1:70" s="35" customFormat="1">
      <c r="A1530" s="1"/>
      <c r="C1530" s="37"/>
      <c r="I1530" s="1"/>
      <c r="J1530" s="1"/>
      <c r="K1530" s="1"/>
      <c r="L1530" s="1"/>
      <c r="M1530" s="1"/>
      <c r="N1530" s="1"/>
      <c r="O1530" s="1"/>
      <c r="P1530" s="1"/>
      <c r="Q1530" s="1"/>
      <c r="R1530" s="1"/>
      <c r="S1530" s="1"/>
      <c r="T1530" s="1"/>
      <c r="U1530" s="1"/>
      <c r="V1530" s="1"/>
      <c r="W1530" s="1"/>
      <c r="X1530" s="1"/>
      <c r="Y1530" s="1"/>
      <c r="Z1530" s="1"/>
      <c r="AA1530" s="1"/>
      <c r="AB1530" s="1"/>
      <c r="AC1530" s="1"/>
      <c r="AD1530" s="1"/>
      <c r="AE1530" s="1"/>
      <c r="AF1530" s="1"/>
      <c r="AG1530" s="1"/>
      <c r="AH1530" s="1"/>
      <c r="AI1530" s="1"/>
      <c r="AJ1530" s="1"/>
      <c r="AK1530" s="1"/>
      <c r="AL1530" s="1"/>
      <c r="AM1530" s="1"/>
      <c r="AN1530" s="1"/>
      <c r="AO1530" s="1"/>
      <c r="AP1530" s="1"/>
      <c r="AQ1530" s="1"/>
      <c r="AR1530" s="1"/>
      <c r="AS1530" s="1"/>
      <c r="AT1530" s="1"/>
      <c r="AU1530" s="1"/>
      <c r="AV1530" s="1"/>
      <c r="AW1530" s="1"/>
      <c r="AX1530" s="1"/>
      <c r="AY1530" s="1"/>
      <c r="AZ1530" s="1"/>
      <c r="BA1530" s="1"/>
      <c r="BB1530" s="1"/>
      <c r="BC1530" s="1"/>
      <c r="BD1530" s="1"/>
      <c r="BE1530" s="1"/>
      <c r="BF1530" s="1"/>
      <c r="BG1530" s="1"/>
      <c r="BH1530" s="1"/>
      <c r="BI1530" s="1"/>
      <c r="BJ1530" s="1"/>
      <c r="BK1530" s="1"/>
      <c r="BL1530" s="1"/>
      <c r="BM1530" s="1"/>
      <c r="BN1530" s="1"/>
      <c r="BO1530" s="1"/>
      <c r="BP1530" s="1"/>
      <c r="BQ1530" s="1"/>
      <c r="BR1530" s="1"/>
    </row>
    <row r="1531" spans="1:70" s="35" customFormat="1">
      <c r="A1531" s="1"/>
      <c r="C1531" s="37"/>
      <c r="I1531" s="1"/>
      <c r="J1531" s="1"/>
      <c r="K1531" s="1"/>
      <c r="L1531" s="1"/>
      <c r="M1531" s="1"/>
      <c r="N1531" s="1"/>
      <c r="O1531" s="1"/>
      <c r="P1531" s="1"/>
      <c r="Q1531" s="1"/>
      <c r="R1531" s="1"/>
      <c r="S1531" s="1"/>
      <c r="T1531" s="1"/>
      <c r="U1531" s="1"/>
      <c r="V1531" s="1"/>
      <c r="W1531" s="1"/>
      <c r="X1531" s="1"/>
      <c r="Y1531" s="1"/>
      <c r="Z1531" s="1"/>
      <c r="AA1531" s="1"/>
      <c r="AB1531" s="1"/>
      <c r="AC1531" s="1"/>
      <c r="AD1531" s="1"/>
      <c r="AE1531" s="1"/>
      <c r="AF1531" s="1"/>
      <c r="AG1531" s="1"/>
      <c r="AH1531" s="1"/>
      <c r="AI1531" s="1"/>
      <c r="AJ1531" s="1"/>
      <c r="AK1531" s="1"/>
      <c r="AL1531" s="1"/>
      <c r="AM1531" s="1"/>
      <c r="AN1531" s="1"/>
      <c r="AO1531" s="1"/>
      <c r="AP1531" s="1"/>
      <c r="AQ1531" s="1"/>
      <c r="AR1531" s="1"/>
      <c r="AS1531" s="1"/>
      <c r="AT1531" s="1"/>
      <c r="AU1531" s="1"/>
      <c r="AV1531" s="1"/>
      <c r="AW1531" s="1"/>
      <c r="AX1531" s="1"/>
      <c r="AY1531" s="1"/>
      <c r="AZ1531" s="1"/>
      <c r="BA1531" s="1"/>
      <c r="BB1531" s="1"/>
      <c r="BC1531" s="1"/>
      <c r="BD1531" s="1"/>
      <c r="BE1531" s="1"/>
      <c r="BF1531" s="1"/>
      <c r="BG1531" s="1"/>
      <c r="BH1531" s="1"/>
      <c r="BI1531" s="1"/>
      <c r="BJ1531" s="1"/>
      <c r="BK1531" s="1"/>
      <c r="BL1531" s="1"/>
      <c r="BM1531" s="1"/>
      <c r="BN1531" s="1"/>
      <c r="BO1531" s="1"/>
      <c r="BP1531" s="1"/>
      <c r="BQ1531" s="1"/>
      <c r="BR1531" s="1"/>
    </row>
    <row r="1532" spans="1:70" s="35" customFormat="1">
      <c r="A1532" s="1"/>
      <c r="C1532" s="37"/>
      <c r="I1532" s="1"/>
      <c r="J1532" s="1"/>
      <c r="K1532" s="1"/>
      <c r="L1532" s="1"/>
      <c r="M1532" s="1"/>
      <c r="N1532" s="1"/>
      <c r="O1532" s="1"/>
      <c r="P1532" s="1"/>
      <c r="Q1532" s="1"/>
      <c r="R1532" s="1"/>
      <c r="S1532" s="1"/>
      <c r="T1532" s="1"/>
      <c r="U1532" s="1"/>
      <c r="V1532" s="1"/>
      <c r="W1532" s="1"/>
      <c r="X1532" s="1"/>
      <c r="Y1532" s="1"/>
      <c r="Z1532" s="1"/>
      <c r="AA1532" s="1"/>
      <c r="AB1532" s="1"/>
      <c r="AC1532" s="1"/>
      <c r="AD1532" s="1"/>
      <c r="AE1532" s="1"/>
      <c r="AF1532" s="1"/>
      <c r="AG1532" s="1"/>
      <c r="AH1532" s="1"/>
      <c r="AI1532" s="1"/>
      <c r="AJ1532" s="1"/>
      <c r="AK1532" s="1"/>
      <c r="AL1532" s="1"/>
      <c r="AM1532" s="1"/>
      <c r="AN1532" s="1"/>
      <c r="AO1532" s="1"/>
      <c r="AP1532" s="1"/>
      <c r="AQ1532" s="1"/>
      <c r="AR1532" s="1"/>
      <c r="AS1532" s="1"/>
      <c r="AT1532" s="1"/>
      <c r="AU1532" s="1"/>
      <c r="AV1532" s="1"/>
      <c r="AW1532" s="1"/>
      <c r="AX1532" s="1"/>
      <c r="AY1532" s="1"/>
      <c r="AZ1532" s="1"/>
      <c r="BA1532" s="1"/>
      <c r="BB1532" s="1"/>
      <c r="BC1532" s="1"/>
      <c r="BD1532" s="1"/>
      <c r="BE1532" s="1"/>
      <c r="BF1532" s="1"/>
      <c r="BG1532" s="1"/>
      <c r="BH1532" s="1"/>
      <c r="BI1532" s="1"/>
      <c r="BJ1532" s="1"/>
      <c r="BK1532" s="1"/>
      <c r="BL1532" s="1"/>
      <c r="BM1532" s="1"/>
      <c r="BN1532" s="1"/>
      <c r="BO1532" s="1"/>
      <c r="BP1532" s="1"/>
      <c r="BQ1532" s="1"/>
      <c r="BR1532" s="1"/>
    </row>
    <row r="1533" spans="1:70" s="35" customFormat="1">
      <c r="A1533" s="1"/>
      <c r="C1533" s="37"/>
      <c r="I1533" s="1"/>
      <c r="J1533" s="1"/>
      <c r="K1533" s="1"/>
      <c r="L1533" s="1"/>
      <c r="M1533" s="1"/>
      <c r="N1533" s="1"/>
      <c r="O1533" s="1"/>
      <c r="P1533" s="1"/>
      <c r="Q1533" s="1"/>
      <c r="R1533" s="1"/>
      <c r="S1533" s="1"/>
      <c r="T1533" s="1"/>
      <c r="U1533" s="1"/>
      <c r="V1533" s="1"/>
      <c r="W1533" s="1"/>
      <c r="X1533" s="1"/>
      <c r="Y1533" s="1"/>
      <c r="Z1533" s="1"/>
      <c r="AA1533" s="1"/>
      <c r="AB1533" s="1"/>
      <c r="AC1533" s="1"/>
      <c r="AD1533" s="1"/>
      <c r="AE1533" s="1"/>
      <c r="AF1533" s="1"/>
      <c r="AG1533" s="1"/>
      <c r="AH1533" s="1"/>
      <c r="AI1533" s="1"/>
      <c r="AJ1533" s="1"/>
      <c r="AK1533" s="1"/>
      <c r="AL1533" s="1"/>
      <c r="AM1533" s="1"/>
      <c r="AN1533" s="1"/>
      <c r="AO1533" s="1"/>
      <c r="AP1533" s="1"/>
      <c r="AQ1533" s="1"/>
      <c r="AR1533" s="1"/>
      <c r="AS1533" s="1"/>
      <c r="AT1533" s="1"/>
      <c r="AU1533" s="1"/>
      <c r="AV1533" s="1"/>
      <c r="AW1533" s="1"/>
      <c r="AX1533" s="1"/>
      <c r="AY1533" s="1"/>
      <c r="AZ1533" s="1"/>
      <c r="BA1533" s="1"/>
      <c r="BB1533" s="1"/>
      <c r="BC1533" s="1"/>
      <c r="BD1533" s="1"/>
      <c r="BE1533" s="1"/>
      <c r="BF1533" s="1"/>
      <c r="BG1533" s="1"/>
      <c r="BH1533" s="1"/>
      <c r="BI1533" s="1"/>
      <c r="BJ1533" s="1"/>
      <c r="BK1533" s="1"/>
      <c r="BL1533" s="1"/>
      <c r="BM1533" s="1"/>
      <c r="BN1533" s="1"/>
      <c r="BO1533" s="1"/>
      <c r="BP1533" s="1"/>
      <c r="BQ1533" s="1"/>
      <c r="BR1533" s="1"/>
    </row>
    <row r="1534" spans="1:70" s="35" customFormat="1">
      <c r="A1534" s="1"/>
      <c r="C1534" s="37"/>
      <c r="I1534" s="1"/>
      <c r="J1534" s="1"/>
      <c r="K1534" s="1"/>
      <c r="L1534" s="1"/>
      <c r="M1534" s="1"/>
      <c r="N1534" s="1"/>
      <c r="O1534" s="1"/>
      <c r="P1534" s="1"/>
      <c r="Q1534" s="1"/>
      <c r="R1534" s="1"/>
      <c r="S1534" s="1"/>
      <c r="T1534" s="1"/>
      <c r="U1534" s="1"/>
      <c r="V1534" s="1"/>
      <c r="W1534" s="1"/>
      <c r="X1534" s="1"/>
      <c r="Y1534" s="1"/>
      <c r="Z1534" s="1"/>
      <c r="AA1534" s="1"/>
      <c r="AB1534" s="1"/>
      <c r="AC1534" s="1"/>
      <c r="AD1534" s="1"/>
      <c r="AE1534" s="1"/>
      <c r="AF1534" s="1"/>
      <c r="AG1534" s="1"/>
      <c r="AH1534" s="1"/>
      <c r="AI1534" s="1"/>
      <c r="AJ1534" s="1"/>
      <c r="AK1534" s="1"/>
      <c r="AL1534" s="1"/>
      <c r="AM1534" s="1"/>
      <c r="AN1534" s="1"/>
      <c r="AO1534" s="1"/>
      <c r="AP1534" s="1"/>
      <c r="AQ1534" s="1"/>
      <c r="AR1534" s="1"/>
      <c r="AS1534" s="1"/>
      <c r="AT1534" s="1"/>
      <c r="AU1534" s="1"/>
      <c r="AV1534" s="1"/>
      <c r="AW1534" s="1"/>
      <c r="AX1534" s="1"/>
      <c r="AY1534" s="1"/>
      <c r="AZ1534" s="1"/>
      <c r="BA1534" s="1"/>
      <c r="BB1534" s="1"/>
      <c r="BC1534" s="1"/>
      <c r="BD1534" s="1"/>
      <c r="BE1534" s="1"/>
      <c r="BF1534" s="1"/>
      <c r="BG1534" s="1"/>
      <c r="BH1534" s="1"/>
      <c r="BI1534" s="1"/>
      <c r="BJ1534" s="1"/>
      <c r="BK1534" s="1"/>
      <c r="BL1534" s="1"/>
      <c r="BM1534" s="1"/>
      <c r="BN1534" s="1"/>
      <c r="BO1534" s="1"/>
      <c r="BP1534" s="1"/>
      <c r="BQ1534" s="1"/>
      <c r="BR1534" s="1"/>
    </row>
    <row r="1535" spans="1:70" s="35" customFormat="1">
      <c r="A1535" s="1"/>
      <c r="C1535" s="37"/>
      <c r="I1535" s="1"/>
      <c r="J1535" s="1"/>
      <c r="K1535" s="1"/>
      <c r="L1535" s="1"/>
      <c r="M1535" s="1"/>
      <c r="N1535" s="1"/>
      <c r="O1535" s="1"/>
      <c r="P1535" s="1"/>
      <c r="Q1535" s="1"/>
      <c r="R1535" s="1"/>
      <c r="S1535" s="1"/>
      <c r="T1535" s="1"/>
      <c r="U1535" s="1"/>
      <c r="V1535" s="1"/>
      <c r="W1535" s="1"/>
      <c r="X1535" s="1"/>
      <c r="Y1535" s="1"/>
      <c r="Z1535" s="1"/>
      <c r="AA1535" s="1"/>
      <c r="AB1535" s="1"/>
      <c r="AC1535" s="1"/>
      <c r="AD1535" s="1"/>
      <c r="AE1535" s="1"/>
      <c r="AF1535" s="1"/>
      <c r="AG1535" s="1"/>
      <c r="AH1535" s="1"/>
      <c r="AI1535" s="1"/>
      <c r="AJ1535" s="1"/>
      <c r="AK1535" s="1"/>
      <c r="AL1535" s="1"/>
      <c r="AM1535" s="1"/>
      <c r="AN1535" s="1"/>
      <c r="AO1535" s="1"/>
      <c r="AP1535" s="1"/>
      <c r="AQ1535" s="1"/>
      <c r="AR1535" s="1"/>
      <c r="AS1535" s="1"/>
      <c r="AT1535" s="1"/>
      <c r="AU1535" s="1"/>
      <c r="AV1535" s="1"/>
      <c r="AW1535" s="1"/>
      <c r="AX1535" s="1"/>
      <c r="AY1535" s="1"/>
      <c r="AZ1535" s="1"/>
      <c r="BA1535" s="1"/>
      <c r="BB1535" s="1"/>
      <c r="BC1535" s="1"/>
      <c r="BD1535" s="1"/>
      <c r="BE1535" s="1"/>
      <c r="BF1535" s="1"/>
      <c r="BG1535" s="1"/>
      <c r="BH1535" s="1"/>
      <c r="BI1535" s="1"/>
      <c r="BJ1535" s="1"/>
      <c r="BK1535" s="1"/>
      <c r="BL1535" s="1"/>
      <c r="BM1535" s="1"/>
      <c r="BN1535" s="1"/>
      <c r="BO1535" s="1"/>
      <c r="BP1535" s="1"/>
      <c r="BQ1535" s="1"/>
      <c r="BR1535" s="1"/>
    </row>
    <row r="1536" spans="1:70" s="35" customFormat="1">
      <c r="A1536" s="1"/>
      <c r="C1536" s="37"/>
      <c r="I1536" s="1"/>
      <c r="J1536" s="1"/>
      <c r="K1536" s="1"/>
      <c r="L1536" s="1"/>
      <c r="M1536" s="1"/>
      <c r="N1536" s="1"/>
      <c r="O1536" s="1"/>
      <c r="P1536" s="1"/>
      <c r="Q1536" s="1"/>
      <c r="R1536" s="1"/>
      <c r="S1536" s="1"/>
      <c r="T1536" s="1"/>
      <c r="U1536" s="1"/>
      <c r="V1536" s="1"/>
      <c r="W1536" s="1"/>
      <c r="X1536" s="1"/>
      <c r="Y1536" s="1"/>
      <c r="Z1536" s="1"/>
      <c r="AA1536" s="1"/>
      <c r="AB1536" s="1"/>
      <c r="AC1536" s="1"/>
      <c r="AD1536" s="1"/>
      <c r="AE1536" s="1"/>
      <c r="AF1536" s="1"/>
      <c r="AG1536" s="1"/>
      <c r="AH1536" s="1"/>
      <c r="AI1536" s="1"/>
      <c r="AJ1536" s="1"/>
      <c r="AK1536" s="1"/>
      <c r="AL1536" s="1"/>
      <c r="AM1536" s="1"/>
      <c r="AN1536" s="1"/>
      <c r="AO1536" s="1"/>
      <c r="AP1536" s="1"/>
      <c r="AQ1536" s="1"/>
      <c r="AR1536" s="1"/>
      <c r="AS1536" s="1"/>
      <c r="AT1536" s="1"/>
      <c r="AU1536" s="1"/>
      <c r="AV1536" s="1"/>
      <c r="AW1536" s="1"/>
      <c r="AX1536" s="1"/>
      <c r="AY1536" s="1"/>
      <c r="AZ1536" s="1"/>
      <c r="BA1536" s="1"/>
      <c r="BB1536" s="1"/>
      <c r="BC1536" s="1"/>
      <c r="BD1536" s="1"/>
      <c r="BE1536" s="1"/>
      <c r="BF1536" s="1"/>
      <c r="BG1536" s="1"/>
      <c r="BH1536" s="1"/>
      <c r="BI1536" s="1"/>
      <c r="BJ1536" s="1"/>
      <c r="BK1536" s="1"/>
      <c r="BL1536" s="1"/>
      <c r="BM1536" s="1"/>
      <c r="BN1536" s="1"/>
      <c r="BO1536" s="1"/>
      <c r="BP1536" s="1"/>
      <c r="BQ1536" s="1"/>
      <c r="BR1536" s="1"/>
    </row>
    <row r="1537" spans="1:70" s="35" customFormat="1">
      <c r="A1537" s="1"/>
      <c r="C1537" s="37"/>
      <c r="I1537" s="1"/>
      <c r="J1537" s="1"/>
      <c r="K1537" s="1"/>
      <c r="L1537" s="1"/>
      <c r="M1537" s="1"/>
      <c r="N1537" s="1"/>
      <c r="O1537" s="1"/>
      <c r="P1537" s="1"/>
      <c r="Q1537" s="1"/>
      <c r="R1537" s="1"/>
      <c r="S1537" s="1"/>
      <c r="T1537" s="1"/>
      <c r="U1537" s="1"/>
      <c r="V1537" s="1"/>
      <c r="W1537" s="1"/>
      <c r="X1537" s="1"/>
      <c r="Y1537" s="1"/>
      <c r="Z1537" s="1"/>
      <c r="AA1537" s="1"/>
      <c r="AB1537" s="1"/>
      <c r="AC1537" s="1"/>
      <c r="AD1537" s="1"/>
      <c r="AE1537" s="1"/>
      <c r="AF1537" s="1"/>
      <c r="AG1537" s="1"/>
      <c r="AH1537" s="1"/>
      <c r="AI1537" s="1"/>
      <c r="AJ1537" s="1"/>
      <c r="AK1537" s="1"/>
      <c r="AL1537" s="1"/>
      <c r="AM1537" s="1"/>
      <c r="AN1537" s="1"/>
      <c r="AO1537" s="1"/>
      <c r="AP1537" s="1"/>
      <c r="AQ1537" s="1"/>
      <c r="AR1537" s="1"/>
      <c r="AS1537" s="1"/>
      <c r="AT1537" s="1"/>
      <c r="AU1537" s="1"/>
      <c r="AV1537" s="1"/>
      <c r="AW1537" s="1"/>
      <c r="AX1537" s="1"/>
      <c r="AY1537" s="1"/>
      <c r="AZ1537" s="1"/>
      <c r="BA1537" s="1"/>
      <c r="BB1537" s="1"/>
      <c r="BC1537" s="1"/>
      <c r="BD1537" s="1"/>
      <c r="BE1537" s="1"/>
      <c r="BF1537" s="1"/>
      <c r="BG1537" s="1"/>
      <c r="BH1537" s="1"/>
      <c r="BI1537" s="1"/>
      <c r="BJ1537" s="1"/>
      <c r="BK1537" s="1"/>
      <c r="BL1537" s="1"/>
      <c r="BM1537" s="1"/>
      <c r="BN1537" s="1"/>
      <c r="BO1537" s="1"/>
      <c r="BP1537" s="1"/>
      <c r="BQ1537" s="1"/>
      <c r="BR1537" s="1"/>
    </row>
    <row r="1538" spans="1:70" s="35" customFormat="1">
      <c r="A1538" s="1"/>
      <c r="C1538" s="37"/>
      <c r="I1538" s="1"/>
      <c r="J1538" s="1"/>
      <c r="K1538" s="1"/>
      <c r="L1538" s="1"/>
      <c r="M1538" s="1"/>
      <c r="N1538" s="1"/>
      <c r="O1538" s="1"/>
      <c r="P1538" s="1"/>
      <c r="Q1538" s="1"/>
      <c r="R1538" s="1"/>
      <c r="S1538" s="1"/>
      <c r="T1538" s="1"/>
      <c r="U1538" s="1"/>
      <c r="V1538" s="1"/>
      <c r="W1538" s="1"/>
      <c r="X1538" s="1"/>
      <c r="Y1538" s="1"/>
      <c r="Z1538" s="1"/>
      <c r="AA1538" s="1"/>
      <c r="AB1538" s="1"/>
      <c r="AC1538" s="1"/>
      <c r="AD1538" s="1"/>
      <c r="AE1538" s="1"/>
      <c r="AF1538" s="1"/>
      <c r="AG1538" s="1"/>
      <c r="AH1538" s="1"/>
      <c r="AI1538" s="1"/>
      <c r="AJ1538" s="1"/>
      <c r="AK1538" s="1"/>
      <c r="AL1538" s="1"/>
      <c r="AM1538" s="1"/>
      <c r="AN1538" s="1"/>
      <c r="AO1538" s="1"/>
      <c r="AP1538" s="1"/>
      <c r="AQ1538" s="1"/>
      <c r="AR1538" s="1"/>
      <c r="AS1538" s="1"/>
      <c r="AT1538" s="1"/>
      <c r="AU1538" s="1"/>
      <c r="AV1538" s="1"/>
      <c r="AW1538" s="1"/>
      <c r="AX1538" s="1"/>
      <c r="AY1538" s="1"/>
      <c r="AZ1538" s="1"/>
      <c r="BA1538" s="1"/>
      <c r="BB1538" s="1"/>
      <c r="BC1538" s="1"/>
      <c r="BD1538" s="1"/>
      <c r="BE1538" s="1"/>
      <c r="BF1538" s="1"/>
      <c r="BG1538" s="1"/>
      <c r="BH1538" s="1"/>
      <c r="BI1538" s="1"/>
      <c r="BJ1538" s="1"/>
      <c r="BK1538" s="1"/>
      <c r="BL1538" s="1"/>
      <c r="BM1538" s="1"/>
      <c r="BN1538" s="1"/>
      <c r="BO1538" s="1"/>
      <c r="BP1538" s="1"/>
      <c r="BQ1538" s="1"/>
      <c r="BR1538" s="1"/>
    </row>
    <row r="1539" spans="1:70" s="35" customFormat="1">
      <c r="A1539" s="1"/>
      <c r="C1539" s="37"/>
      <c r="I1539" s="1"/>
      <c r="J1539" s="1"/>
      <c r="K1539" s="1"/>
      <c r="L1539" s="1"/>
      <c r="M1539" s="1"/>
      <c r="N1539" s="1"/>
      <c r="O1539" s="1"/>
      <c r="P1539" s="1"/>
      <c r="Q1539" s="1"/>
      <c r="R1539" s="1"/>
      <c r="S1539" s="1"/>
      <c r="T1539" s="1"/>
      <c r="U1539" s="1"/>
      <c r="V1539" s="1"/>
      <c r="W1539" s="1"/>
      <c r="X1539" s="1"/>
      <c r="Y1539" s="1"/>
      <c r="Z1539" s="1"/>
      <c r="AA1539" s="1"/>
      <c r="AB1539" s="1"/>
      <c r="AC1539" s="1"/>
      <c r="AD1539" s="1"/>
      <c r="AE1539" s="1"/>
      <c r="AF1539" s="1"/>
      <c r="AG1539" s="1"/>
      <c r="AH1539" s="1"/>
      <c r="AI1539" s="1"/>
      <c r="AJ1539" s="1"/>
      <c r="AK1539" s="1"/>
      <c r="AL1539" s="1"/>
      <c r="AM1539" s="1"/>
      <c r="AN1539" s="1"/>
      <c r="AO1539" s="1"/>
      <c r="AP1539" s="1"/>
      <c r="AQ1539" s="1"/>
      <c r="AR1539" s="1"/>
      <c r="AS1539" s="1"/>
      <c r="AT1539" s="1"/>
      <c r="AU1539" s="1"/>
      <c r="AV1539" s="1"/>
      <c r="AW1539" s="1"/>
      <c r="AX1539" s="1"/>
      <c r="AY1539" s="1"/>
      <c r="AZ1539" s="1"/>
      <c r="BA1539" s="1"/>
      <c r="BB1539" s="1"/>
      <c r="BC1539" s="1"/>
      <c r="BD1539" s="1"/>
      <c r="BE1539" s="1"/>
      <c r="BF1539" s="1"/>
      <c r="BG1539" s="1"/>
      <c r="BH1539" s="1"/>
      <c r="BI1539" s="1"/>
      <c r="BJ1539" s="1"/>
      <c r="BK1539" s="1"/>
      <c r="BL1539" s="1"/>
      <c r="BM1539" s="1"/>
      <c r="BN1539" s="1"/>
      <c r="BO1539" s="1"/>
      <c r="BP1539" s="1"/>
      <c r="BQ1539" s="1"/>
      <c r="BR1539" s="1"/>
    </row>
    <row r="1540" spans="1:70" s="35" customFormat="1">
      <c r="A1540" s="1"/>
      <c r="C1540" s="37"/>
      <c r="I1540" s="1"/>
      <c r="J1540" s="1"/>
      <c r="K1540" s="1"/>
      <c r="L1540" s="1"/>
      <c r="M1540" s="1"/>
      <c r="N1540" s="1"/>
      <c r="O1540" s="1"/>
      <c r="P1540" s="1"/>
      <c r="Q1540" s="1"/>
      <c r="R1540" s="1"/>
      <c r="S1540" s="1"/>
      <c r="T1540" s="1"/>
      <c r="U1540" s="1"/>
      <c r="V1540" s="1"/>
      <c r="W1540" s="1"/>
      <c r="X1540" s="1"/>
      <c r="Y1540" s="1"/>
      <c r="Z1540" s="1"/>
      <c r="AA1540" s="1"/>
      <c r="AB1540" s="1"/>
      <c r="AC1540" s="1"/>
      <c r="AD1540" s="1"/>
      <c r="AE1540" s="1"/>
      <c r="AF1540" s="1"/>
      <c r="AG1540" s="1"/>
      <c r="AH1540" s="1"/>
      <c r="AI1540" s="1"/>
      <c r="AJ1540" s="1"/>
      <c r="AK1540" s="1"/>
      <c r="AL1540" s="1"/>
      <c r="AM1540" s="1"/>
      <c r="AN1540" s="1"/>
      <c r="AO1540" s="1"/>
      <c r="AP1540" s="1"/>
      <c r="AQ1540" s="1"/>
      <c r="AR1540" s="1"/>
      <c r="AS1540" s="1"/>
      <c r="AT1540" s="1"/>
      <c r="AU1540" s="1"/>
      <c r="AV1540" s="1"/>
      <c r="AW1540" s="1"/>
      <c r="AX1540" s="1"/>
      <c r="AY1540" s="1"/>
      <c r="AZ1540" s="1"/>
      <c r="BA1540" s="1"/>
      <c r="BB1540" s="1"/>
      <c r="BC1540" s="1"/>
      <c r="BD1540" s="1"/>
      <c r="BE1540" s="1"/>
      <c r="BF1540" s="1"/>
      <c r="BG1540" s="1"/>
      <c r="BH1540" s="1"/>
      <c r="BI1540" s="1"/>
      <c r="BJ1540" s="1"/>
      <c r="BK1540" s="1"/>
      <c r="BL1540" s="1"/>
      <c r="BM1540" s="1"/>
      <c r="BN1540" s="1"/>
      <c r="BO1540" s="1"/>
      <c r="BP1540" s="1"/>
      <c r="BQ1540" s="1"/>
      <c r="BR1540" s="1"/>
    </row>
    <row r="1541" spans="1:70" s="35" customFormat="1">
      <c r="A1541" s="1"/>
      <c r="C1541" s="37"/>
      <c r="I1541" s="1"/>
      <c r="J1541" s="1"/>
      <c r="K1541" s="1"/>
      <c r="L1541" s="1"/>
      <c r="M1541" s="1"/>
      <c r="N1541" s="1"/>
      <c r="O1541" s="1"/>
      <c r="P1541" s="1"/>
      <c r="Q1541" s="1"/>
      <c r="R1541" s="1"/>
      <c r="S1541" s="1"/>
      <c r="T1541" s="1"/>
      <c r="U1541" s="1"/>
      <c r="V1541" s="1"/>
      <c r="W1541" s="1"/>
      <c r="X1541" s="1"/>
      <c r="Y1541" s="1"/>
      <c r="Z1541" s="1"/>
      <c r="AA1541" s="1"/>
      <c r="AB1541" s="1"/>
      <c r="AC1541" s="1"/>
      <c r="AD1541" s="1"/>
      <c r="AE1541" s="1"/>
      <c r="AF1541" s="1"/>
      <c r="AG1541" s="1"/>
      <c r="AH1541" s="1"/>
      <c r="AI1541" s="1"/>
      <c r="AJ1541" s="1"/>
      <c r="AK1541" s="1"/>
      <c r="AL1541" s="1"/>
      <c r="AM1541" s="1"/>
      <c r="AN1541" s="1"/>
      <c r="AO1541" s="1"/>
      <c r="AP1541" s="1"/>
      <c r="AQ1541" s="1"/>
      <c r="AR1541" s="1"/>
      <c r="AS1541" s="1"/>
      <c r="AT1541" s="1"/>
      <c r="AU1541" s="1"/>
      <c r="AV1541" s="1"/>
      <c r="AW1541" s="1"/>
      <c r="AX1541" s="1"/>
      <c r="AY1541" s="1"/>
      <c r="AZ1541" s="1"/>
      <c r="BA1541" s="1"/>
      <c r="BB1541" s="1"/>
      <c r="BC1541" s="1"/>
      <c r="BD1541" s="1"/>
      <c r="BE1541" s="1"/>
      <c r="BF1541" s="1"/>
      <c r="BG1541" s="1"/>
      <c r="BH1541" s="1"/>
      <c r="BI1541" s="1"/>
      <c r="BJ1541" s="1"/>
      <c r="BK1541" s="1"/>
      <c r="BL1541" s="1"/>
      <c r="BM1541" s="1"/>
      <c r="BN1541" s="1"/>
      <c r="BO1541" s="1"/>
      <c r="BP1541" s="1"/>
      <c r="BQ1541" s="1"/>
      <c r="BR1541" s="1"/>
    </row>
    <row r="1542" spans="1:70" s="35" customFormat="1">
      <c r="A1542" s="1"/>
      <c r="C1542" s="37"/>
      <c r="I1542" s="1"/>
      <c r="J1542" s="1"/>
      <c r="K1542" s="1"/>
      <c r="L1542" s="1"/>
      <c r="M1542" s="1"/>
      <c r="N1542" s="1"/>
      <c r="O1542" s="1"/>
      <c r="P1542" s="1"/>
      <c r="Q1542" s="1"/>
      <c r="R1542" s="1"/>
      <c r="S1542" s="1"/>
      <c r="T1542" s="1"/>
      <c r="U1542" s="1"/>
      <c r="V1542" s="1"/>
      <c r="W1542" s="1"/>
      <c r="X1542" s="1"/>
      <c r="Y1542" s="1"/>
      <c r="Z1542" s="1"/>
      <c r="AA1542" s="1"/>
      <c r="AB1542" s="1"/>
      <c r="AC1542" s="1"/>
      <c r="AD1542" s="1"/>
      <c r="AE1542" s="1"/>
      <c r="AF1542" s="1"/>
      <c r="AG1542" s="1"/>
      <c r="AH1542" s="1"/>
      <c r="AI1542" s="1"/>
      <c r="AJ1542" s="1"/>
      <c r="AK1542" s="1"/>
      <c r="AL1542" s="1"/>
      <c r="AM1542" s="1"/>
      <c r="AN1542" s="1"/>
      <c r="AO1542" s="1"/>
      <c r="AP1542" s="1"/>
      <c r="AQ1542" s="1"/>
      <c r="AR1542" s="1"/>
      <c r="AS1542" s="1"/>
      <c r="AT1542" s="1"/>
      <c r="AU1542" s="1"/>
      <c r="AV1542" s="1"/>
      <c r="AW1542" s="1"/>
      <c r="AX1542" s="1"/>
      <c r="AY1542" s="1"/>
      <c r="AZ1542" s="1"/>
      <c r="BA1542" s="1"/>
      <c r="BB1542" s="1"/>
      <c r="BC1542" s="1"/>
      <c r="BD1542" s="1"/>
      <c r="BE1542" s="1"/>
      <c r="BF1542" s="1"/>
      <c r="BG1542" s="1"/>
      <c r="BH1542" s="1"/>
      <c r="BI1542" s="1"/>
      <c r="BJ1542" s="1"/>
      <c r="BK1542" s="1"/>
      <c r="BL1542" s="1"/>
      <c r="BM1542" s="1"/>
      <c r="BN1542" s="1"/>
      <c r="BO1542" s="1"/>
      <c r="BP1542" s="1"/>
      <c r="BQ1542" s="1"/>
      <c r="BR1542" s="1"/>
    </row>
    <row r="1543" spans="1:70" s="35" customFormat="1">
      <c r="A1543" s="1"/>
      <c r="C1543" s="37"/>
      <c r="I1543" s="1"/>
      <c r="J1543" s="1"/>
      <c r="K1543" s="1"/>
      <c r="L1543" s="1"/>
      <c r="M1543" s="1"/>
      <c r="N1543" s="1"/>
      <c r="O1543" s="1"/>
      <c r="P1543" s="1"/>
      <c r="Q1543" s="1"/>
      <c r="R1543" s="1"/>
      <c r="S1543" s="1"/>
      <c r="T1543" s="1"/>
      <c r="U1543" s="1"/>
      <c r="V1543" s="1"/>
      <c r="W1543" s="1"/>
      <c r="X1543" s="1"/>
      <c r="Y1543" s="1"/>
      <c r="Z1543" s="1"/>
      <c r="AA1543" s="1"/>
      <c r="AB1543" s="1"/>
      <c r="AC1543" s="1"/>
      <c r="AD1543" s="1"/>
      <c r="AE1543" s="1"/>
      <c r="AF1543" s="1"/>
      <c r="AG1543" s="1"/>
      <c r="AH1543" s="1"/>
      <c r="AI1543" s="1"/>
      <c r="AJ1543" s="1"/>
      <c r="AK1543" s="1"/>
      <c r="AL1543" s="1"/>
      <c r="AM1543" s="1"/>
      <c r="AN1543" s="1"/>
      <c r="AO1543" s="1"/>
      <c r="AP1543" s="1"/>
      <c r="AQ1543" s="1"/>
      <c r="AR1543" s="1"/>
      <c r="AS1543" s="1"/>
      <c r="AT1543" s="1"/>
      <c r="AU1543" s="1"/>
      <c r="AV1543" s="1"/>
      <c r="AW1543" s="1"/>
      <c r="AX1543" s="1"/>
      <c r="AY1543" s="1"/>
      <c r="AZ1543" s="1"/>
      <c r="BA1543" s="1"/>
      <c r="BB1543" s="1"/>
      <c r="BC1543" s="1"/>
      <c r="BD1543" s="1"/>
      <c r="BE1543" s="1"/>
      <c r="BF1543" s="1"/>
      <c r="BG1543" s="1"/>
      <c r="BH1543" s="1"/>
      <c r="BI1543" s="1"/>
      <c r="BJ1543" s="1"/>
      <c r="BK1543" s="1"/>
      <c r="BL1543" s="1"/>
      <c r="BM1543" s="1"/>
      <c r="BN1543" s="1"/>
      <c r="BO1543" s="1"/>
      <c r="BP1543" s="1"/>
      <c r="BQ1543" s="1"/>
      <c r="BR1543" s="1"/>
    </row>
    <row r="1544" spans="1:70" s="35" customFormat="1">
      <c r="A1544" s="1"/>
      <c r="C1544" s="37"/>
      <c r="I1544" s="1"/>
      <c r="J1544" s="1"/>
      <c r="K1544" s="1"/>
      <c r="L1544" s="1"/>
      <c r="M1544" s="1"/>
      <c r="N1544" s="1"/>
      <c r="O1544" s="1"/>
      <c r="P1544" s="1"/>
      <c r="Q1544" s="1"/>
      <c r="R1544" s="1"/>
      <c r="S1544" s="1"/>
      <c r="T1544" s="1"/>
      <c r="U1544" s="1"/>
      <c r="V1544" s="1"/>
      <c r="W1544" s="1"/>
      <c r="X1544" s="1"/>
      <c r="Y1544" s="1"/>
      <c r="Z1544" s="1"/>
      <c r="AA1544" s="1"/>
      <c r="AB1544" s="1"/>
      <c r="AC1544" s="1"/>
      <c r="AD1544" s="1"/>
      <c r="AE1544" s="1"/>
      <c r="AF1544" s="1"/>
      <c r="AG1544" s="1"/>
      <c r="AH1544" s="1"/>
      <c r="AI1544" s="1"/>
      <c r="AJ1544" s="1"/>
      <c r="AK1544" s="1"/>
      <c r="AL1544" s="1"/>
      <c r="AM1544" s="1"/>
      <c r="AN1544" s="1"/>
      <c r="AO1544" s="1"/>
      <c r="AP1544" s="1"/>
      <c r="AQ1544" s="1"/>
      <c r="AR1544" s="1"/>
      <c r="AS1544" s="1"/>
      <c r="AT1544" s="1"/>
      <c r="AU1544" s="1"/>
      <c r="AV1544" s="1"/>
      <c r="AW1544" s="1"/>
      <c r="AX1544" s="1"/>
      <c r="AY1544" s="1"/>
      <c r="AZ1544" s="1"/>
      <c r="BA1544" s="1"/>
      <c r="BB1544" s="1"/>
      <c r="BC1544" s="1"/>
      <c r="BD1544" s="1"/>
      <c r="BE1544" s="1"/>
      <c r="BF1544" s="1"/>
      <c r="BG1544" s="1"/>
      <c r="BH1544" s="1"/>
      <c r="BI1544" s="1"/>
      <c r="BJ1544" s="1"/>
      <c r="BK1544" s="1"/>
      <c r="BL1544" s="1"/>
      <c r="BM1544" s="1"/>
      <c r="BN1544" s="1"/>
      <c r="BO1544" s="1"/>
      <c r="BP1544" s="1"/>
      <c r="BQ1544" s="1"/>
      <c r="BR1544" s="1"/>
    </row>
    <row r="1545" spans="1:70" s="35" customFormat="1">
      <c r="A1545" s="1"/>
      <c r="C1545" s="37"/>
      <c r="I1545" s="1"/>
      <c r="J1545" s="1"/>
      <c r="K1545" s="1"/>
      <c r="L1545" s="1"/>
      <c r="M1545" s="1"/>
      <c r="N1545" s="1"/>
      <c r="O1545" s="1"/>
      <c r="P1545" s="1"/>
      <c r="Q1545" s="1"/>
      <c r="R1545" s="1"/>
      <c r="S1545" s="1"/>
      <c r="T1545" s="1"/>
      <c r="U1545" s="1"/>
      <c r="V1545" s="1"/>
      <c r="W1545" s="1"/>
      <c r="X1545" s="1"/>
      <c r="Y1545" s="1"/>
      <c r="Z1545" s="1"/>
      <c r="AA1545" s="1"/>
      <c r="AB1545" s="1"/>
      <c r="AC1545" s="1"/>
      <c r="AD1545" s="1"/>
      <c r="AE1545" s="1"/>
      <c r="AF1545" s="1"/>
      <c r="AG1545" s="1"/>
      <c r="AH1545" s="1"/>
      <c r="AI1545" s="1"/>
      <c r="AJ1545" s="1"/>
      <c r="AK1545" s="1"/>
      <c r="AL1545" s="1"/>
      <c r="AM1545" s="1"/>
      <c r="AN1545" s="1"/>
      <c r="AO1545" s="1"/>
      <c r="AP1545" s="1"/>
      <c r="AQ1545" s="1"/>
      <c r="AR1545" s="1"/>
      <c r="AS1545" s="1"/>
      <c r="AT1545" s="1"/>
      <c r="AU1545" s="1"/>
      <c r="AV1545" s="1"/>
      <c r="AW1545" s="1"/>
      <c r="AX1545" s="1"/>
      <c r="AY1545" s="1"/>
      <c r="AZ1545" s="1"/>
      <c r="BA1545" s="1"/>
      <c r="BB1545" s="1"/>
      <c r="BC1545" s="1"/>
      <c r="BD1545" s="1"/>
      <c r="BE1545" s="1"/>
      <c r="BF1545" s="1"/>
      <c r="BG1545" s="1"/>
      <c r="BH1545" s="1"/>
      <c r="BI1545" s="1"/>
      <c r="BJ1545" s="1"/>
      <c r="BK1545" s="1"/>
      <c r="BL1545" s="1"/>
      <c r="BM1545" s="1"/>
      <c r="BN1545" s="1"/>
      <c r="BO1545" s="1"/>
      <c r="BP1545" s="1"/>
      <c r="BQ1545" s="1"/>
      <c r="BR1545" s="1"/>
    </row>
    <row r="1546" spans="1:70" s="35" customFormat="1">
      <c r="A1546" s="1"/>
      <c r="C1546" s="37"/>
      <c r="I1546" s="1"/>
      <c r="J1546" s="1"/>
      <c r="K1546" s="1"/>
      <c r="L1546" s="1"/>
      <c r="M1546" s="1"/>
      <c r="N1546" s="1"/>
      <c r="O1546" s="1"/>
      <c r="P1546" s="1"/>
      <c r="Q1546" s="1"/>
      <c r="R1546" s="1"/>
      <c r="S1546" s="1"/>
      <c r="T1546" s="1"/>
      <c r="U1546" s="1"/>
      <c r="V1546" s="1"/>
      <c r="W1546" s="1"/>
      <c r="X1546" s="1"/>
      <c r="Y1546" s="1"/>
      <c r="Z1546" s="1"/>
      <c r="AA1546" s="1"/>
      <c r="AB1546" s="1"/>
      <c r="AC1546" s="1"/>
      <c r="AD1546" s="1"/>
      <c r="AE1546" s="1"/>
      <c r="AF1546" s="1"/>
      <c r="AG1546" s="1"/>
      <c r="AH1546" s="1"/>
      <c r="AI1546" s="1"/>
      <c r="AJ1546" s="1"/>
      <c r="AK1546" s="1"/>
      <c r="AL1546" s="1"/>
      <c r="AM1546" s="1"/>
      <c r="AN1546" s="1"/>
      <c r="AO1546" s="1"/>
      <c r="AP1546" s="1"/>
      <c r="AQ1546" s="1"/>
      <c r="AR1546" s="1"/>
      <c r="AS1546" s="1"/>
      <c r="AT1546" s="1"/>
      <c r="AU1546" s="1"/>
      <c r="AV1546" s="1"/>
      <c r="AW1546" s="1"/>
      <c r="AX1546" s="1"/>
      <c r="AY1546" s="1"/>
      <c r="AZ1546" s="1"/>
      <c r="BA1546" s="1"/>
      <c r="BB1546" s="1"/>
      <c r="BC1546" s="1"/>
      <c r="BD1546" s="1"/>
      <c r="BE1546" s="1"/>
      <c r="BF1546" s="1"/>
      <c r="BG1546" s="1"/>
      <c r="BH1546" s="1"/>
      <c r="BI1546" s="1"/>
      <c r="BJ1546" s="1"/>
      <c r="BK1546" s="1"/>
      <c r="BL1546" s="1"/>
      <c r="BM1546" s="1"/>
      <c r="BN1546" s="1"/>
      <c r="BO1546" s="1"/>
      <c r="BP1546" s="1"/>
      <c r="BQ1546" s="1"/>
      <c r="BR1546" s="1"/>
    </row>
    <row r="1547" spans="1:70" s="35" customFormat="1">
      <c r="A1547" s="1"/>
      <c r="C1547" s="37"/>
      <c r="I1547" s="1"/>
      <c r="J1547" s="1"/>
      <c r="K1547" s="1"/>
      <c r="L1547" s="1"/>
      <c r="M1547" s="1"/>
      <c r="N1547" s="1"/>
      <c r="O1547" s="1"/>
      <c r="P1547" s="1"/>
      <c r="Q1547" s="1"/>
      <c r="R1547" s="1"/>
      <c r="S1547" s="1"/>
      <c r="T1547" s="1"/>
      <c r="U1547" s="1"/>
      <c r="V1547" s="1"/>
      <c r="W1547" s="1"/>
      <c r="X1547" s="1"/>
      <c r="Y1547" s="1"/>
      <c r="Z1547" s="1"/>
      <c r="AA1547" s="1"/>
      <c r="AB1547" s="1"/>
      <c r="AC1547" s="1"/>
      <c r="AD1547" s="1"/>
      <c r="AE1547" s="1"/>
      <c r="AF1547" s="1"/>
      <c r="AG1547" s="1"/>
      <c r="AH1547" s="1"/>
      <c r="AI1547" s="1"/>
      <c r="AJ1547" s="1"/>
      <c r="AK1547" s="1"/>
      <c r="AL1547" s="1"/>
      <c r="AM1547" s="1"/>
      <c r="AN1547" s="1"/>
      <c r="AO1547" s="1"/>
      <c r="AP1547" s="1"/>
      <c r="AQ1547" s="1"/>
      <c r="AR1547" s="1"/>
      <c r="AS1547" s="1"/>
      <c r="AT1547" s="1"/>
      <c r="AU1547" s="1"/>
      <c r="AV1547" s="1"/>
      <c r="AW1547" s="1"/>
      <c r="AX1547" s="1"/>
      <c r="AY1547" s="1"/>
      <c r="AZ1547" s="1"/>
      <c r="BA1547" s="1"/>
      <c r="BB1547" s="1"/>
      <c r="BC1547" s="1"/>
      <c r="BD1547" s="1"/>
      <c r="BE1547" s="1"/>
      <c r="BF1547" s="1"/>
      <c r="BG1547" s="1"/>
      <c r="BH1547" s="1"/>
      <c r="BI1547" s="1"/>
      <c r="BJ1547" s="1"/>
      <c r="BK1547" s="1"/>
      <c r="BL1547" s="1"/>
      <c r="BM1547" s="1"/>
      <c r="BN1547" s="1"/>
      <c r="BO1547" s="1"/>
      <c r="BP1547" s="1"/>
      <c r="BQ1547" s="1"/>
      <c r="BR1547" s="1"/>
    </row>
    <row r="1548" spans="1:70" s="35" customFormat="1">
      <c r="A1548" s="1"/>
      <c r="C1548" s="37"/>
      <c r="I1548" s="1"/>
      <c r="J1548" s="1"/>
      <c r="K1548" s="1"/>
      <c r="L1548" s="1"/>
      <c r="M1548" s="1"/>
      <c r="N1548" s="1"/>
      <c r="O1548" s="1"/>
      <c r="P1548" s="1"/>
      <c r="Q1548" s="1"/>
      <c r="R1548" s="1"/>
      <c r="S1548" s="1"/>
      <c r="T1548" s="1"/>
      <c r="U1548" s="1"/>
      <c r="V1548" s="1"/>
      <c r="W1548" s="1"/>
      <c r="X1548" s="1"/>
      <c r="Y1548" s="1"/>
      <c r="Z1548" s="1"/>
      <c r="AA1548" s="1"/>
      <c r="AB1548" s="1"/>
      <c r="AC1548" s="1"/>
      <c r="AD1548" s="1"/>
      <c r="AE1548" s="1"/>
      <c r="AF1548" s="1"/>
      <c r="AG1548" s="1"/>
      <c r="AH1548" s="1"/>
      <c r="AI1548" s="1"/>
      <c r="AJ1548" s="1"/>
      <c r="AK1548" s="1"/>
      <c r="AL1548" s="1"/>
      <c r="AM1548" s="1"/>
      <c r="AN1548" s="1"/>
      <c r="AO1548" s="1"/>
      <c r="AP1548" s="1"/>
      <c r="AQ1548" s="1"/>
      <c r="AR1548" s="1"/>
      <c r="AS1548" s="1"/>
      <c r="AT1548" s="1"/>
      <c r="AU1548" s="1"/>
      <c r="AV1548" s="1"/>
      <c r="AW1548" s="1"/>
      <c r="AX1548" s="1"/>
      <c r="AY1548" s="1"/>
      <c r="AZ1548" s="1"/>
      <c r="BA1548" s="1"/>
      <c r="BB1548" s="1"/>
      <c r="BC1548" s="1"/>
      <c r="BD1548" s="1"/>
      <c r="BE1548" s="1"/>
      <c r="BF1548" s="1"/>
      <c r="BG1548" s="1"/>
      <c r="BH1548" s="1"/>
      <c r="BI1548" s="1"/>
      <c r="BJ1548" s="1"/>
      <c r="BK1548" s="1"/>
      <c r="BL1548" s="1"/>
      <c r="BM1548" s="1"/>
      <c r="BN1548" s="1"/>
      <c r="BO1548" s="1"/>
      <c r="BP1548" s="1"/>
      <c r="BQ1548" s="1"/>
      <c r="BR1548" s="1"/>
    </row>
    <row r="1549" spans="1:70" s="35" customFormat="1">
      <c r="A1549" s="1"/>
      <c r="C1549" s="37"/>
      <c r="I1549" s="1"/>
      <c r="J1549" s="1"/>
      <c r="K1549" s="1"/>
      <c r="L1549" s="1"/>
      <c r="M1549" s="1"/>
      <c r="N1549" s="1"/>
      <c r="O1549" s="1"/>
      <c r="P1549" s="1"/>
      <c r="Q1549" s="1"/>
      <c r="R1549" s="1"/>
      <c r="S1549" s="1"/>
      <c r="T1549" s="1"/>
      <c r="U1549" s="1"/>
      <c r="V1549" s="1"/>
      <c r="W1549" s="1"/>
      <c r="X1549" s="1"/>
      <c r="Y1549" s="1"/>
      <c r="Z1549" s="1"/>
      <c r="AA1549" s="1"/>
      <c r="AB1549" s="1"/>
      <c r="AC1549" s="1"/>
      <c r="AD1549" s="1"/>
      <c r="AE1549" s="1"/>
      <c r="AF1549" s="1"/>
      <c r="AG1549" s="1"/>
      <c r="AH1549" s="1"/>
      <c r="AI1549" s="1"/>
      <c r="AJ1549" s="1"/>
      <c r="AK1549" s="1"/>
      <c r="AL1549" s="1"/>
      <c r="AM1549" s="1"/>
      <c r="AN1549" s="1"/>
      <c r="AO1549" s="1"/>
      <c r="AP1549" s="1"/>
      <c r="AQ1549" s="1"/>
      <c r="AR1549" s="1"/>
      <c r="AS1549" s="1"/>
      <c r="AT1549" s="1"/>
      <c r="AU1549" s="1"/>
      <c r="AV1549" s="1"/>
      <c r="AW1549" s="1"/>
      <c r="AX1549" s="1"/>
      <c r="AY1549" s="1"/>
      <c r="AZ1549" s="1"/>
      <c r="BA1549" s="1"/>
      <c r="BB1549" s="1"/>
      <c r="BC1549" s="1"/>
      <c r="BD1549" s="1"/>
      <c r="BE1549" s="1"/>
      <c r="BF1549" s="1"/>
      <c r="BG1549" s="1"/>
      <c r="BH1549" s="1"/>
      <c r="BI1549" s="1"/>
      <c r="BJ1549" s="1"/>
      <c r="BK1549" s="1"/>
      <c r="BL1549" s="1"/>
      <c r="BM1549" s="1"/>
      <c r="BN1549" s="1"/>
      <c r="BO1549" s="1"/>
      <c r="BP1549" s="1"/>
      <c r="BQ1549" s="1"/>
      <c r="BR1549" s="1"/>
    </row>
    <row r="1550" spans="1:70" s="35" customFormat="1">
      <c r="A1550" s="1"/>
      <c r="C1550" s="37"/>
      <c r="I1550" s="1"/>
      <c r="J1550" s="1"/>
      <c r="K1550" s="1"/>
      <c r="L1550" s="1"/>
      <c r="M1550" s="1"/>
      <c r="N1550" s="1"/>
      <c r="O1550" s="1"/>
      <c r="P1550" s="1"/>
      <c r="Q1550" s="1"/>
      <c r="R1550" s="1"/>
      <c r="S1550" s="1"/>
      <c r="T1550" s="1"/>
      <c r="U1550" s="1"/>
      <c r="V1550" s="1"/>
      <c r="W1550" s="1"/>
      <c r="X1550" s="1"/>
      <c r="Y1550" s="1"/>
      <c r="Z1550" s="1"/>
      <c r="AA1550" s="1"/>
      <c r="AB1550" s="1"/>
      <c r="AC1550" s="1"/>
      <c r="AD1550" s="1"/>
      <c r="AE1550" s="1"/>
      <c r="AF1550" s="1"/>
      <c r="AG1550" s="1"/>
      <c r="AH1550" s="1"/>
      <c r="AI1550" s="1"/>
      <c r="AJ1550" s="1"/>
      <c r="AK1550" s="1"/>
      <c r="AL1550" s="1"/>
      <c r="AM1550" s="1"/>
      <c r="AN1550" s="1"/>
      <c r="AO1550" s="1"/>
      <c r="AP1550" s="1"/>
      <c r="AQ1550" s="1"/>
      <c r="AR1550" s="1"/>
      <c r="AS1550" s="1"/>
      <c r="AT1550" s="1"/>
      <c r="AU1550" s="1"/>
      <c r="AV1550" s="1"/>
      <c r="AW1550" s="1"/>
      <c r="AX1550" s="1"/>
      <c r="AY1550" s="1"/>
      <c r="AZ1550" s="1"/>
      <c r="BA1550" s="1"/>
      <c r="BB1550" s="1"/>
      <c r="BC1550" s="1"/>
      <c r="BD1550" s="1"/>
      <c r="BE1550" s="1"/>
      <c r="BF1550" s="1"/>
      <c r="BG1550" s="1"/>
      <c r="BH1550" s="1"/>
      <c r="BI1550" s="1"/>
      <c r="BJ1550" s="1"/>
      <c r="BK1550" s="1"/>
      <c r="BL1550" s="1"/>
      <c r="BM1550" s="1"/>
      <c r="BN1550" s="1"/>
      <c r="BO1550" s="1"/>
      <c r="BP1550" s="1"/>
      <c r="BQ1550" s="1"/>
      <c r="BR1550" s="1"/>
    </row>
    <row r="1551" spans="1:70" s="35" customFormat="1">
      <c r="A1551" s="1"/>
      <c r="C1551" s="37"/>
      <c r="I1551" s="1"/>
      <c r="J1551" s="1"/>
      <c r="K1551" s="1"/>
      <c r="L1551" s="1"/>
      <c r="M1551" s="1"/>
      <c r="N1551" s="1"/>
      <c r="O1551" s="1"/>
      <c r="P1551" s="1"/>
      <c r="Q1551" s="1"/>
      <c r="R1551" s="1"/>
      <c r="S1551" s="1"/>
      <c r="T1551" s="1"/>
      <c r="U1551" s="1"/>
      <c r="V1551" s="1"/>
      <c r="W1551" s="1"/>
      <c r="X1551" s="1"/>
      <c r="Y1551" s="1"/>
      <c r="Z1551" s="1"/>
      <c r="AA1551" s="1"/>
      <c r="AB1551" s="1"/>
      <c r="AC1551" s="1"/>
      <c r="AD1551" s="1"/>
      <c r="AE1551" s="1"/>
      <c r="AF1551" s="1"/>
      <c r="AG1551" s="1"/>
      <c r="AH1551" s="1"/>
      <c r="AI1551" s="1"/>
      <c r="AJ1551" s="1"/>
      <c r="AK1551" s="1"/>
      <c r="AL1551" s="1"/>
      <c r="AM1551" s="1"/>
      <c r="AN1551" s="1"/>
      <c r="AO1551" s="1"/>
      <c r="AP1551" s="1"/>
      <c r="AQ1551" s="1"/>
      <c r="AR1551" s="1"/>
      <c r="AS1551" s="1"/>
      <c r="AT1551" s="1"/>
      <c r="AU1551" s="1"/>
      <c r="AV1551" s="1"/>
      <c r="AW1551" s="1"/>
      <c r="AX1551" s="1"/>
      <c r="AY1551" s="1"/>
      <c r="AZ1551" s="1"/>
      <c r="BA1551" s="1"/>
      <c r="BB1551" s="1"/>
      <c r="BC1551" s="1"/>
      <c r="BD1551" s="1"/>
      <c r="BE1551" s="1"/>
      <c r="BF1551" s="1"/>
      <c r="BG1551" s="1"/>
      <c r="BH1551" s="1"/>
      <c r="BI1551" s="1"/>
      <c r="BJ1551" s="1"/>
      <c r="BK1551" s="1"/>
      <c r="BL1551" s="1"/>
      <c r="BM1551" s="1"/>
      <c r="BN1551" s="1"/>
      <c r="BO1551" s="1"/>
      <c r="BP1551" s="1"/>
      <c r="BQ1551" s="1"/>
      <c r="BR1551" s="1"/>
    </row>
    <row r="1552" spans="1:70" s="35" customFormat="1">
      <c r="A1552" s="1"/>
      <c r="C1552" s="37"/>
      <c r="I1552" s="1"/>
      <c r="J1552" s="1"/>
      <c r="K1552" s="1"/>
      <c r="L1552" s="1"/>
      <c r="M1552" s="1"/>
      <c r="N1552" s="1"/>
      <c r="O1552" s="1"/>
      <c r="P1552" s="1"/>
      <c r="Q1552" s="1"/>
      <c r="R1552" s="1"/>
      <c r="S1552" s="1"/>
      <c r="T1552" s="1"/>
      <c r="U1552" s="1"/>
      <c r="V1552" s="1"/>
      <c r="W1552" s="1"/>
      <c r="X1552" s="1"/>
      <c r="Y1552" s="1"/>
      <c r="Z1552" s="1"/>
      <c r="AA1552" s="1"/>
      <c r="AB1552" s="1"/>
      <c r="AC1552" s="1"/>
      <c r="AD1552" s="1"/>
      <c r="AE1552" s="1"/>
      <c r="AF1552" s="1"/>
      <c r="AG1552" s="1"/>
      <c r="AH1552" s="1"/>
      <c r="AI1552" s="1"/>
      <c r="AJ1552" s="1"/>
      <c r="AK1552" s="1"/>
      <c r="AL1552" s="1"/>
      <c r="AM1552" s="1"/>
      <c r="AN1552" s="1"/>
      <c r="AO1552" s="1"/>
      <c r="AP1552" s="1"/>
      <c r="AQ1552" s="1"/>
      <c r="AR1552" s="1"/>
      <c r="AS1552" s="1"/>
      <c r="AT1552" s="1"/>
      <c r="AU1552" s="1"/>
      <c r="AV1552" s="1"/>
      <c r="AW1552" s="1"/>
      <c r="AX1552" s="1"/>
      <c r="AY1552" s="1"/>
      <c r="AZ1552" s="1"/>
      <c r="BA1552" s="1"/>
      <c r="BB1552" s="1"/>
      <c r="BC1552" s="1"/>
      <c r="BD1552" s="1"/>
      <c r="BE1552" s="1"/>
      <c r="BF1552" s="1"/>
      <c r="BG1552" s="1"/>
      <c r="BH1552" s="1"/>
      <c r="BI1552" s="1"/>
      <c r="BJ1552" s="1"/>
      <c r="BK1552" s="1"/>
      <c r="BL1552" s="1"/>
      <c r="BM1552" s="1"/>
      <c r="BN1552" s="1"/>
      <c r="BO1552" s="1"/>
      <c r="BP1552" s="1"/>
      <c r="BQ1552" s="1"/>
      <c r="BR1552" s="1"/>
    </row>
    <row r="1553" spans="1:70" s="35" customFormat="1">
      <c r="A1553" s="1"/>
      <c r="C1553" s="37"/>
      <c r="I1553" s="1"/>
      <c r="J1553" s="1"/>
      <c r="K1553" s="1"/>
      <c r="L1553" s="1"/>
      <c r="M1553" s="1"/>
      <c r="N1553" s="1"/>
      <c r="O1553" s="1"/>
      <c r="P1553" s="1"/>
      <c r="Q1553" s="1"/>
      <c r="R1553" s="1"/>
      <c r="S1553" s="1"/>
      <c r="T1553" s="1"/>
      <c r="U1553" s="1"/>
      <c r="V1553" s="1"/>
      <c r="W1553" s="1"/>
      <c r="X1553" s="1"/>
      <c r="Y1553" s="1"/>
      <c r="Z1553" s="1"/>
      <c r="AA1553" s="1"/>
      <c r="AB1553" s="1"/>
      <c r="AC1553" s="1"/>
      <c r="AD1553" s="1"/>
      <c r="AE1553" s="1"/>
      <c r="AF1553" s="1"/>
      <c r="AG1553" s="1"/>
      <c r="AH1553" s="1"/>
      <c r="AI1553" s="1"/>
      <c r="AJ1553" s="1"/>
      <c r="AK1553" s="1"/>
      <c r="AL1553" s="1"/>
      <c r="AM1553" s="1"/>
      <c r="AN1553" s="1"/>
      <c r="AO1553" s="1"/>
      <c r="AP1553" s="1"/>
      <c r="AQ1553" s="1"/>
      <c r="AR1553" s="1"/>
      <c r="AS1553" s="1"/>
      <c r="AT1553" s="1"/>
      <c r="AU1553" s="1"/>
      <c r="AV1553" s="1"/>
      <c r="AW1553" s="1"/>
      <c r="AX1553" s="1"/>
      <c r="AY1553" s="1"/>
      <c r="AZ1553" s="1"/>
      <c r="BA1553" s="1"/>
      <c r="BB1553" s="1"/>
      <c r="BC1553" s="1"/>
      <c r="BD1553" s="1"/>
      <c r="BE1553" s="1"/>
      <c r="BF1553" s="1"/>
      <c r="BG1553" s="1"/>
      <c r="BH1553" s="1"/>
      <c r="BI1553" s="1"/>
      <c r="BJ1553" s="1"/>
      <c r="BK1553" s="1"/>
      <c r="BL1553" s="1"/>
      <c r="BM1553" s="1"/>
      <c r="BN1553" s="1"/>
      <c r="BO1553" s="1"/>
      <c r="BP1553" s="1"/>
      <c r="BQ1553" s="1"/>
      <c r="BR1553" s="1"/>
    </row>
    <row r="1554" spans="1:70" s="35" customFormat="1">
      <c r="A1554" s="1"/>
      <c r="C1554" s="37"/>
      <c r="I1554" s="1"/>
      <c r="J1554" s="1"/>
      <c r="K1554" s="1"/>
      <c r="L1554" s="1"/>
      <c r="M1554" s="1"/>
      <c r="N1554" s="1"/>
      <c r="O1554" s="1"/>
      <c r="P1554" s="1"/>
      <c r="Q1554" s="1"/>
      <c r="R1554" s="1"/>
      <c r="S1554" s="1"/>
      <c r="T1554" s="1"/>
      <c r="U1554" s="1"/>
      <c r="V1554" s="1"/>
      <c r="W1554" s="1"/>
      <c r="X1554" s="1"/>
      <c r="Y1554" s="1"/>
      <c r="Z1554" s="1"/>
      <c r="AA1554" s="1"/>
      <c r="AB1554" s="1"/>
      <c r="AC1554" s="1"/>
      <c r="AD1554" s="1"/>
      <c r="AE1554" s="1"/>
      <c r="AF1554" s="1"/>
      <c r="AG1554" s="1"/>
      <c r="AH1554" s="1"/>
      <c r="AI1554" s="1"/>
      <c r="AJ1554" s="1"/>
      <c r="AK1554" s="1"/>
      <c r="AL1554" s="1"/>
      <c r="AM1554" s="1"/>
      <c r="AN1554" s="1"/>
      <c r="AO1554" s="1"/>
      <c r="AP1554" s="1"/>
      <c r="AQ1554" s="1"/>
      <c r="AR1554" s="1"/>
      <c r="AS1554" s="1"/>
      <c r="AT1554" s="1"/>
      <c r="AU1554" s="1"/>
      <c r="AV1554" s="1"/>
      <c r="AW1554" s="1"/>
      <c r="AX1554" s="1"/>
      <c r="AY1554" s="1"/>
      <c r="AZ1554" s="1"/>
      <c r="BA1554" s="1"/>
      <c r="BB1554" s="1"/>
      <c r="BC1554" s="1"/>
      <c r="BD1554" s="1"/>
      <c r="BE1554" s="1"/>
      <c r="BF1554" s="1"/>
      <c r="BG1554" s="1"/>
      <c r="BH1554" s="1"/>
      <c r="BI1554" s="1"/>
      <c r="BJ1554" s="1"/>
      <c r="BK1554" s="1"/>
      <c r="BL1554" s="1"/>
      <c r="BM1554" s="1"/>
      <c r="BN1554" s="1"/>
      <c r="BO1554" s="1"/>
      <c r="BP1554" s="1"/>
      <c r="BQ1554" s="1"/>
      <c r="BR1554" s="1"/>
    </row>
    <row r="1555" spans="1:70" s="35" customFormat="1">
      <c r="A1555" s="1"/>
      <c r="C1555" s="37"/>
      <c r="I1555" s="1"/>
      <c r="J1555" s="1"/>
      <c r="K1555" s="1"/>
      <c r="L1555" s="1"/>
      <c r="M1555" s="1"/>
      <c r="N1555" s="1"/>
      <c r="O1555" s="1"/>
      <c r="P1555" s="1"/>
      <c r="Q1555" s="1"/>
      <c r="R1555" s="1"/>
      <c r="S1555" s="1"/>
      <c r="T1555" s="1"/>
      <c r="U1555" s="1"/>
      <c r="V1555" s="1"/>
      <c r="W1555" s="1"/>
      <c r="X1555" s="1"/>
      <c r="Y1555" s="1"/>
      <c r="Z1555" s="1"/>
      <c r="AA1555" s="1"/>
      <c r="AB1555" s="1"/>
      <c r="AC1555" s="1"/>
      <c r="AD1555" s="1"/>
      <c r="AE1555" s="1"/>
      <c r="AF1555" s="1"/>
      <c r="AG1555" s="1"/>
      <c r="AH1555" s="1"/>
      <c r="AI1555" s="1"/>
      <c r="AJ1555" s="1"/>
      <c r="AK1555" s="1"/>
      <c r="AL1555" s="1"/>
      <c r="AM1555" s="1"/>
      <c r="AN1555" s="1"/>
      <c r="AO1555" s="1"/>
      <c r="AP1555" s="1"/>
      <c r="AQ1555" s="1"/>
      <c r="AR1555" s="1"/>
      <c r="AS1555" s="1"/>
      <c r="AT1555" s="1"/>
      <c r="AU1555" s="1"/>
      <c r="AV1555" s="1"/>
      <c r="AW1555" s="1"/>
      <c r="AX1555" s="1"/>
      <c r="AY1555" s="1"/>
      <c r="AZ1555" s="1"/>
      <c r="BA1555" s="1"/>
      <c r="BB1555" s="1"/>
      <c r="BC1555" s="1"/>
      <c r="BD1555" s="1"/>
      <c r="BE1555" s="1"/>
      <c r="BF1555" s="1"/>
      <c r="BG1555" s="1"/>
      <c r="BH1555" s="1"/>
      <c r="BI1555" s="1"/>
      <c r="BJ1555" s="1"/>
      <c r="BK1555" s="1"/>
      <c r="BL1555" s="1"/>
      <c r="BM1555" s="1"/>
      <c r="BN1555" s="1"/>
      <c r="BO1555" s="1"/>
      <c r="BP1555" s="1"/>
      <c r="BQ1555" s="1"/>
      <c r="BR1555" s="1"/>
    </row>
    <row r="1556" spans="1:70" s="35" customFormat="1">
      <c r="A1556" s="1"/>
      <c r="C1556" s="37"/>
      <c r="I1556" s="1"/>
      <c r="J1556" s="1"/>
      <c r="K1556" s="1"/>
      <c r="L1556" s="1"/>
      <c r="M1556" s="1"/>
      <c r="N1556" s="1"/>
      <c r="O1556" s="1"/>
      <c r="P1556" s="1"/>
      <c r="Q1556" s="1"/>
      <c r="R1556" s="1"/>
      <c r="S1556" s="1"/>
      <c r="T1556" s="1"/>
      <c r="U1556" s="1"/>
      <c r="V1556" s="1"/>
      <c r="W1556" s="1"/>
      <c r="X1556" s="1"/>
      <c r="Y1556" s="1"/>
      <c r="Z1556" s="1"/>
      <c r="AA1556" s="1"/>
      <c r="AB1556" s="1"/>
      <c r="AC1556" s="1"/>
      <c r="AD1556" s="1"/>
      <c r="AE1556" s="1"/>
      <c r="AF1556" s="1"/>
      <c r="AG1556" s="1"/>
      <c r="AH1556" s="1"/>
      <c r="AI1556" s="1"/>
      <c r="AJ1556" s="1"/>
      <c r="AK1556" s="1"/>
      <c r="AL1556" s="1"/>
      <c r="AM1556" s="1"/>
      <c r="AN1556" s="1"/>
      <c r="AO1556" s="1"/>
      <c r="AP1556" s="1"/>
      <c r="AQ1556" s="1"/>
      <c r="AR1556" s="1"/>
      <c r="AS1556" s="1"/>
      <c r="AT1556" s="1"/>
      <c r="AU1556" s="1"/>
      <c r="AV1556" s="1"/>
      <c r="AW1556" s="1"/>
      <c r="AX1556" s="1"/>
      <c r="AY1556" s="1"/>
      <c r="AZ1556" s="1"/>
      <c r="BA1556" s="1"/>
      <c r="BB1556" s="1"/>
      <c r="BC1556" s="1"/>
      <c r="BD1556" s="1"/>
      <c r="BE1556" s="1"/>
      <c r="BF1556" s="1"/>
      <c r="BG1556" s="1"/>
      <c r="BH1556" s="1"/>
      <c r="BI1556" s="1"/>
      <c r="BJ1556" s="1"/>
      <c r="BK1556" s="1"/>
      <c r="BL1556" s="1"/>
      <c r="BM1556" s="1"/>
      <c r="BN1556" s="1"/>
      <c r="BO1556" s="1"/>
      <c r="BP1556" s="1"/>
      <c r="BQ1556" s="1"/>
      <c r="BR1556" s="1"/>
    </row>
    <row r="1557" spans="1:70" s="35" customFormat="1">
      <c r="A1557" s="1"/>
      <c r="C1557" s="37"/>
      <c r="I1557" s="1"/>
      <c r="J1557" s="1"/>
      <c r="K1557" s="1"/>
      <c r="L1557" s="1"/>
      <c r="M1557" s="1"/>
      <c r="N1557" s="1"/>
      <c r="O1557" s="1"/>
      <c r="P1557" s="1"/>
      <c r="Q1557" s="1"/>
      <c r="R1557" s="1"/>
      <c r="S1557" s="1"/>
      <c r="T1557" s="1"/>
      <c r="U1557" s="1"/>
      <c r="V1557" s="1"/>
      <c r="W1557" s="1"/>
      <c r="X1557" s="1"/>
      <c r="Y1557" s="1"/>
      <c r="Z1557" s="1"/>
      <c r="AA1557" s="1"/>
      <c r="AB1557" s="1"/>
      <c r="AC1557" s="1"/>
      <c r="AD1557" s="1"/>
      <c r="AE1557" s="1"/>
      <c r="AF1557" s="1"/>
      <c r="AG1557" s="1"/>
      <c r="AH1557" s="1"/>
      <c r="AI1557" s="1"/>
      <c r="AJ1557" s="1"/>
      <c r="AK1557" s="1"/>
      <c r="AL1557" s="1"/>
      <c r="AM1557" s="1"/>
      <c r="AN1557" s="1"/>
      <c r="AO1557" s="1"/>
      <c r="AP1557" s="1"/>
      <c r="AQ1557" s="1"/>
      <c r="AR1557" s="1"/>
      <c r="AS1557" s="1"/>
      <c r="AT1557" s="1"/>
      <c r="AU1557" s="1"/>
      <c r="AV1557" s="1"/>
      <c r="AW1557" s="1"/>
      <c r="AX1557" s="1"/>
      <c r="AY1557" s="1"/>
      <c r="AZ1557" s="1"/>
      <c r="BA1557" s="1"/>
      <c r="BB1557" s="1"/>
      <c r="BC1557" s="1"/>
      <c r="BD1557" s="1"/>
      <c r="BE1557" s="1"/>
      <c r="BF1557" s="1"/>
      <c r="BG1557" s="1"/>
      <c r="BH1557" s="1"/>
      <c r="BI1557" s="1"/>
      <c r="BJ1557" s="1"/>
      <c r="BK1557" s="1"/>
      <c r="BL1557" s="1"/>
      <c r="BM1557" s="1"/>
      <c r="BN1557" s="1"/>
      <c r="BO1557" s="1"/>
      <c r="BP1557" s="1"/>
      <c r="BQ1557" s="1"/>
      <c r="BR1557" s="1"/>
    </row>
    <row r="1558" spans="1:70" s="35" customFormat="1">
      <c r="A1558" s="1"/>
      <c r="C1558" s="37"/>
      <c r="I1558" s="1"/>
      <c r="J1558" s="1"/>
      <c r="K1558" s="1"/>
      <c r="L1558" s="1"/>
      <c r="M1558" s="1"/>
      <c r="N1558" s="1"/>
      <c r="O1558" s="1"/>
      <c r="P1558" s="1"/>
      <c r="Q1558" s="1"/>
      <c r="R1558" s="1"/>
      <c r="S1558" s="1"/>
      <c r="T1558" s="1"/>
      <c r="U1558" s="1"/>
      <c r="V1558" s="1"/>
      <c r="W1558" s="1"/>
      <c r="X1558" s="1"/>
      <c r="Y1558" s="1"/>
      <c r="Z1558" s="1"/>
      <c r="AA1558" s="1"/>
      <c r="AB1558" s="1"/>
      <c r="AC1558" s="1"/>
      <c r="AD1558" s="1"/>
      <c r="AE1558" s="1"/>
      <c r="AF1558" s="1"/>
      <c r="AG1558" s="1"/>
      <c r="AH1558" s="1"/>
      <c r="AI1558" s="1"/>
      <c r="AJ1558" s="1"/>
      <c r="AK1558" s="1"/>
      <c r="AL1558" s="1"/>
      <c r="AM1558" s="1"/>
      <c r="AN1558" s="1"/>
      <c r="AO1558" s="1"/>
      <c r="AP1558" s="1"/>
      <c r="AQ1558" s="1"/>
      <c r="AR1558" s="1"/>
      <c r="AS1558" s="1"/>
      <c r="AT1558" s="1"/>
      <c r="AU1558" s="1"/>
      <c r="AV1558" s="1"/>
      <c r="AW1558" s="1"/>
      <c r="AX1558" s="1"/>
      <c r="AY1558" s="1"/>
      <c r="AZ1558" s="1"/>
      <c r="BA1558" s="1"/>
      <c r="BB1558" s="1"/>
      <c r="BC1558" s="1"/>
      <c r="BD1558" s="1"/>
      <c r="BE1558" s="1"/>
      <c r="BF1558" s="1"/>
      <c r="BG1558" s="1"/>
      <c r="BH1558" s="1"/>
      <c r="BI1558" s="1"/>
      <c r="BJ1558" s="1"/>
      <c r="BK1558" s="1"/>
      <c r="BL1558" s="1"/>
      <c r="BM1558" s="1"/>
      <c r="BN1558" s="1"/>
      <c r="BO1558" s="1"/>
      <c r="BP1558" s="1"/>
      <c r="BQ1558" s="1"/>
      <c r="BR1558" s="1"/>
    </row>
    <row r="1559" spans="1:70" s="35" customFormat="1">
      <c r="A1559" s="1"/>
      <c r="C1559" s="37"/>
      <c r="I1559" s="1"/>
      <c r="J1559" s="1"/>
      <c r="K1559" s="1"/>
      <c r="L1559" s="1"/>
      <c r="M1559" s="1"/>
      <c r="N1559" s="1"/>
      <c r="O1559" s="1"/>
      <c r="P1559" s="1"/>
      <c r="Q1559" s="1"/>
      <c r="R1559" s="1"/>
      <c r="S1559" s="1"/>
      <c r="T1559" s="1"/>
      <c r="U1559" s="1"/>
      <c r="V1559" s="1"/>
      <c r="W1559" s="1"/>
      <c r="X1559" s="1"/>
      <c r="Y1559" s="1"/>
      <c r="Z1559" s="1"/>
      <c r="AA1559" s="1"/>
      <c r="AB1559" s="1"/>
      <c r="AC1559" s="1"/>
      <c r="AD1559" s="1"/>
      <c r="AE1559" s="1"/>
      <c r="AF1559" s="1"/>
      <c r="AG1559" s="1"/>
      <c r="AH1559" s="1"/>
      <c r="AI1559" s="1"/>
      <c r="AJ1559" s="1"/>
      <c r="AK1559" s="1"/>
      <c r="AL1559" s="1"/>
      <c r="AM1559" s="1"/>
      <c r="AN1559" s="1"/>
      <c r="AO1559" s="1"/>
      <c r="AP1559" s="1"/>
      <c r="AQ1559" s="1"/>
      <c r="AR1559" s="1"/>
      <c r="AS1559" s="1"/>
      <c r="AT1559" s="1"/>
      <c r="AU1559" s="1"/>
      <c r="AV1559" s="1"/>
      <c r="AW1559" s="1"/>
      <c r="AX1559" s="1"/>
      <c r="AY1559" s="1"/>
      <c r="AZ1559" s="1"/>
      <c r="BA1559" s="1"/>
      <c r="BB1559" s="1"/>
      <c r="BC1559" s="1"/>
      <c r="BD1559" s="1"/>
      <c r="BE1559" s="1"/>
      <c r="BF1559" s="1"/>
      <c r="BG1559" s="1"/>
      <c r="BH1559" s="1"/>
      <c r="BI1559" s="1"/>
      <c r="BJ1559" s="1"/>
      <c r="BK1559" s="1"/>
      <c r="BL1559" s="1"/>
      <c r="BM1559" s="1"/>
      <c r="BN1559" s="1"/>
      <c r="BO1559" s="1"/>
      <c r="BP1559" s="1"/>
      <c r="BQ1559" s="1"/>
      <c r="BR1559" s="1"/>
    </row>
    <row r="1560" spans="1:70" s="35" customFormat="1">
      <c r="A1560" s="1"/>
      <c r="C1560" s="37"/>
      <c r="I1560" s="1"/>
      <c r="J1560" s="1"/>
      <c r="K1560" s="1"/>
      <c r="L1560" s="1"/>
      <c r="M1560" s="1"/>
      <c r="N1560" s="1"/>
      <c r="O1560" s="1"/>
      <c r="P1560" s="1"/>
      <c r="Q1560" s="1"/>
      <c r="R1560" s="1"/>
      <c r="S1560" s="1"/>
      <c r="T1560" s="1"/>
      <c r="U1560" s="1"/>
      <c r="V1560" s="1"/>
      <c r="W1560" s="1"/>
      <c r="X1560" s="1"/>
      <c r="Y1560" s="1"/>
      <c r="Z1560" s="1"/>
      <c r="AA1560" s="1"/>
      <c r="AB1560" s="1"/>
      <c r="AC1560" s="1"/>
      <c r="AD1560" s="1"/>
      <c r="AE1560" s="1"/>
      <c r="AF1560" s="1"/>
      <c r="AG1560" s="1"/>
      <c r="AH1560" s="1"/>
      <c r="AI1560" s="1"/>
      <c r="AJ1560" s="1"/>
      <c r="AK1560" s="1"/>
      <c r="AL1560" s="1"/>
      <c r="AM1560" s="1"/>
      <c r="AN1560" s="1"/>
      <c r="AO1560" s="1"/>
      <c r="AP1560" s="1"/>
      <c r="AQ1560" s="1"/>
      <c r="AR1560" s="1"/>
      <c r="AS1560" s="1"/>
      <c r="AT1560" s="1"/>
      <c r="AU1560" s="1"/>
      <c r="AV1560" s="1"/>
      <c r="AW1560" s="1"/>
      <c r="AX1560" s="1"/>
      <c r="AY1560" s="1"/>
      <c r="AZ1560" s="1"/>
      <c r="BA1560" s="1"/>
      <c r="BB1560" s="1"/>
      <c r="BC1560" s="1"/>
      <c r="BD1560" s="1"/>
      <c r="BE1560" s="1"/>
      <c r="BF1560" s="1"/>
      <c r="BG1560" s="1"/>
      <c r="BH1560" s="1"/>
      <c r="BI1560" s="1"/>
      <c r="BJ1560" s="1"/>
      <c r="BK1560" s="1"/>
      <c r="BL1560" s="1"/>
      <c r="BM1560" s="1"/>
      <c r="BN1560" s="1"/>
      <c r="BO1560" s="1"/>
      <c r="BP1560" s="1"/>
      <c r="BQ1560" s="1"/>
      <c r="BR1560" s="1"/>
    </row>
    <row r="1561" spans="1:70" s="35" customFormat="1">
      <c r="A1561" s="1"/>
      <c r="C1561" s="37"/>
      <c r="I1561" s="1"/>
      <c r="J1561" s="1"/>
      <c r="K1561" s="1"/>
      <c r="L1561" s="1"/>
      <c r="M1561" s="1"/>
      <c r="N1561" s="1"/>
      <c r="O1561" s="1"/>
      <c r="P1561" s="1"/>
      <c r="Q1561" s="1"/>
      <c r="R1561" s="1"/>
      <c r="S1561" s="1"/>
      <c r="T1561" s="1"/>
      <c r="U1561" s="1"/>
      <c r="V1561" s="1"/>
      <c r="W1561" s="1"/>
      <c r="X1561" s="1"/>
      <c r="Y1561" s="1"/>
      <c r="Z1561" s="1"/>
      <c r="AA1561" s="1"/>
      <c r="AB1561" s="1"/>
      <c r="AC1561" s="1"/>
      <c r="AD1561" s="1"/>
      <c r="AE1561" s="1"/>
      <c r="AF1561" s="1"/>
      <c r="AG1561" s="1"/>
      <c r="AH1561" s="1"/>
      <c r="AI1561" s="1"/>
      <c r="AJ1561" s="1"/>
      <c r="AK1561" s="1"/>
      <c r="AL1561" s="1"/>
      <c r="AM1561" s="1"/>
      <c r="AN1561" s="1"/>
      <c r="AO1561" s="1"/>
      <c r="AP1561" s="1"/>
      <c r="AQ1561" s="1"/>
      <c r="AR1561" s="1"/>
      <c r="AS1561" s="1"/>
      <c r="AT1561" s="1"/>
      <c r="AU1561" s="1"/>
      <c r="AV1561" s="1"/>
      <c r="AW1561" s="1"/>
      <c r="AX1561" s="1"/>
      <c r="AY1561" s="1"/>
      <c r="AZ1561" s="1"/>
      <c r="BA1561" s="1"/>
      <c r="BB1561" s="1"/>
      <c r="BC1561" s="1"/>
      <c r="BD1561" s="1"/>
      <c r="BE1561" s="1"/>
      <c r="BF1561" s="1"/>
      <c r="BG1561" s="1"/>
      <c r="BH1561" s="1"/>
      <c r="BI1561" s="1"/>
      <c r="BJ1561" s="1"/>
      <c r="BK1561" s="1"/>
      <c r="BL1561" s="1"/>
      <c r="BM1561" s="1"/>
      <c r="BN1561" s="1"/>
      <c r="BO1561" s="1"/>
      <c r="BP1561" s="1"/>
      <c r="BQ1561" s="1"/>
      <c r="BR1561" s="1"/>
    </row>
    <row r="1562" spans="1:70" s="35" customFormat="1">
      <c r="A1562" s="1"/>
      <c r="C1562" s="37"/>
      <c r="I1562" s="1"/>
      <c r="J1562" s="1"/>
      <c r="K1562" s="1"/>
      <c r="L1562" s="1"/>
      <c r="M1562" s="1"/>
      <c r="N1562" s="1"/>
      <c r="O1562" s="1"/>
      <c r="P1562" s="1"/>
      <c r="Q1562" s="1"/>
      <c r="R1562" s="1"/>
      <c r="S1562" s="1"/>
      <c r="T1562" s="1"/>
      <c r="U1562" s="1"/>
      <c r="V1562" s="1"/>
      <c r="W1562" s="1"/>
      <c r="X1562" s="1"/>
      <c r="Y1562" s="1"/>
      <c r="Z1562" s="1"/>
      <c r="AA1562" s="1"/>
      <c r="AB1562" s="1"/>
      <c r="AC1562" s="1"/>
      <c r="AD1562" s="1"/>
      <c r="AE1562" s="1"/>
      <c r="AF1562" s="1"/>
      <c r="AG1562" s="1"/>
      <c r="AH1562" s="1"/>
      <c r="AI1562" s="1"/>
      <c r="AJ1562" s="1"/>
      <c r="AK1562" s="1"/>
      <c r="AL1562" s="1"/>
      <c r="AM1562" s="1"/>
      <c r="AN1562" s="1"/>
      <c r="AO1562" s="1"/>
      <c r="AP1562" s="1"/>
      <c r="AQ1562" s="1"/>
      <c r="AR1562" s="1"/>
      <c r="AS1562" s="1"/>
      <c r="AT1562" s="1"/>
      <c r="AU1562" s="1"/>
      <c r="AV1562" s="1"/>
      <c r="AW1562" s="1"/>
      <c r="AX1562" s="1"/>
      <c r="AY1562" s="1"/>
      <c r="AZ1562" s="1"/>
      <c r="BA1562" s="1"/>
      <c r="BB1562" s="1"/>
      <c r="BC1562" s="1"/>
      <c r="BD1562" s="1"/>
      <c r="BE1562" s="1"/>
      <c r="BF1562" s="1"/>
      <c r="BG1562" s="1"/>
      <c r="BH1562" s="1"/>
      <c r="BI1562" s="1"/>
      <c r="BJ1562" s="1"/>
      <c r="BK1562" s="1"/>
      <c r="BL1562" s="1"/>
      <c r="BM1562" s="1"/>
      <c r="BN1562" s="1"/>
      <c r="BO1562" s="1"/>
      <c r="BP1562" s="1"/>
      <c r="BQ1562" s="1"/>
      <c r="BR1562" s="1"/>
    </row>
    <row r="1563" spans="1:70" s="35" customFormat="1">
      <c r="A1563" s="1"/>
      <c r="C1563" s="37"/>
      <c r="I1563" s="1"/>
      <c r="J1563" s="1"/>
      <c r="K1563" s="1"/>
      <c r="L1563" s="1"/>
      <c r="M1563" s="1"/>
      <c r="N1563" s="1"/>
      <c r="O1563" s="1"/>
      <c r="P1563" s="1"/>
      <c r="Q1563" s="1"/>
      <c r="R1563" s="1"/>
      <c r="S1563" s="1"/>
      <c r="T1563" s="1"/>
      <c r="U1563" s="1"/>
      <c r="V1563" s="1"/>
      <c r="W1563" s="1"/>
      <c r="X1563" s="1"/>
      <c r="Y1563" s="1"/>
      <c r="Z1563" s="1"/>
      <c r="AA1563" s="1"/>
      <c r="AB1563" s="1"/>
      <c r="AC1563" s="1"/>
      <c r="AD1563" s="1"/>
      <c r="AE1563" s="1"/>
      <c r="AF1563" s="1"/>
      <c r="AG1563" s="1"/>
      <c r="AH1563" s="1"/>
      <c r="AI1563" s="1"/>
      <c r="AJ1563" s="1"/>
      <c r="AK1563" s="1"/>
      <c r="AL1563" s="1"/>
      <c r="AM1563" s="1"/>
      <c r="AN1563" s="1"/>
      <c r="AO1563" s="1"/>
      <c r="AP1563" s="1"/>
      <c r="AQ1563" s="1"/>
      <c r="AR1563" s="1"/>
      <c r="AS1563" s="1"/>
      <c r="AT1563" s="1"/>
      <c r="AU1563" s="1"/>
      <c r="AV1563" s="1"/>
      <c r="AW1563" s="1"/>
      <c r="AX1563" s="1"/>
      <c r="AY1563" s="1"/>
      <c r="AZ1563" s="1"/>
      <c r="BA1563" s="1"/>
      <c r="BB1563" s="1"/>
      <c r="BC1563" s="1"/>
      <c r="BD1563" s="1"/>
      <c r="BE1563" s="1"/>
      <c r="BF1563" s="1"/>
      <c r="BG1563" s="1"/>
      <c r="BH1563" s="1"/>
      <c r="BI1563" s="1"/>
      <c r="BJ1563" s="1"/>
      <c r="BK1563" s="1"/>
      <c r="BL1563" s="1"/>
      <c r="BM1563" s="1"/>
      <c r="BN1563" s="1"/>
      <c r="BO1563" s="1"/>
      <c r="BP1563" s="1"/>
      <c r="BQ1563" s="1"/>
      <c r="BR1563" s="1"/>
    </row>
    <row r="1564" spans="1:70" s="35" customFormat="1">
      <c r="A1564" s="1"/>
      <c r="C1564" s="37"/>
      <c r="I1564" s="1"/>
      <c r="J1564" s="1"/>
      <c r="K1564" s="1"/>
      <c r="L1564" s="1"/>
      <c r="M1564" s="1"/>
      <c r="N1564" s="1"/>
      <c r="O1564" s="1"/>
      <c r="P1564" s="1"/>
      <c r="Q1564" s="1"/>
      <c r="R1564" s="1"/>
      <c r="S1564" s="1"/>
      <c r="T1564" s="1"/>
      <c r="U1564" s="1"/>
      <c r="V1564" s="1"/>
      <c r="W1564" s="1"/>
      <c r="X1564" s="1"/>
      <c r="Y1564" s="1"/>
      <c r="Z1564" s="1"/>
      <c r="AA1564" s="1"/>
      <c r="AB1564" s="1"/>
      <c r="AC1564" s="1"/>
      <c r="AD1564" s="1"/>
      <c r="AE1564" s="1"/>
      <c r="AF1564" s="1"/>
      <c r="AG1564" s="1"/>
      <c r="AH1564" s="1"/>
      <c r="AI1564" s="1"/>
      <c r="AJ1564" s="1"/>
      <c r="AK1564" s="1"/>
      <c r="AL1564" s="1"/>
      <c r="AM1564" s="1"/>
      <c r="AN1564" s="1"/>
      <c r="AO1564" s="1"/>
      <c r="AP1564" s="1"/>
      <c r="AQ1564" s="1"/>
      <c r="AR1564" s="1"/>
      <c r="AS1564" s="1"/>
      <c r="AT1564" s="1"/>
      <c r="AU1564" s="1"/>
      <c r="AV1564" s="1"/>
      <c r="AW1564" s="1"/>
      <c r="AX1564" s="1"/>
      <c r="AY1564" s="1"/>
      <c r="AZ1564" s="1"/>
      <c r="BA1564" s="1"/>
      <c r="BB1564" s="1"/>
      <c r="BC1564" s="1"/>
      <c r="BD1564" s="1"/>
      <c r="BE1564" s="1"/>
      <c r="BF1564" s="1"/>
      <c r="BG1564" s="1"/>
      <c r="BH1564" s="1"/>
      <c r="BI1564" s="1"/>
      <c r="BJ1564" s="1"/>
      <c r="BK1564" s="1"/>
      <c r="BL1564" s="1"/>
      <c r="BM1564" s="1"/>
      <c r="BN1564" s="1"/>
      <c r="BO1564" s="1"/>
      <c r="BP1564" s="1"/>
      <c r="BQ1564" s="1"/>
      <c r="BR1564" s="1"/>
    </row>
    <row r="1565" spans="1:70" s="35" customFormat="1">
      <c r="A1565" s="1"/>
      <c r="C1565" s="37"/>
      <c r="I1565" s="1"/>
      <c r="J1565" s="1"/>
      <c r="K1565" s="1"/>
      <c r="L1565" s="1"/>
      <c r="M1565" s="1"/>
      <c r="N1565" s="1"/>
      <c r="O1565" s="1"/>
      <c r="P1565" s="1"/>
      <c r="Q1565" s="1"/>
      <c r="R1565" s="1"/>
      <c r="S1565" s="1"/>
      <c r="T1565" s="1"/>
      <c r="U1565" s="1"/>
      <c r="V1565" s="1"/>
      <c r="W1565" s="1"/>
      <c r="X1565" s="1"/>
      <c r="Y1565" s="1"/>
      <c r="Z1565" s="1"/>
      <c r="AA1565" s="1"/>
      <c r="AB1565" s="1"/>
      <c r="AC1565" s="1"/>
      <c r="AD1565" s="1"/>
      <c r="AE1565" s="1"/>
      <c r="AF1565" s="1"/>
      <c r="AG1565" s="1"/>
      <c r="AH1565" s="1"/>
      <c r="AI1565" s="1"/>
      <c r="AJ1565" s="1"/>
      <c r="AK1565" s="1"/>
      <c r="AL1565" s="1"/>
      <c r="AM1565" s="1"/>
      <c r="AN1565" s="1"/>
      <c r="AO1565" s="1"/>
      <c r="AP1565" s="1"/>
      <c r="AQ1565" s="1"/>
      <c r="AR1565" s="1"/>
      <c r="AS1565" s="1"/>
      <c r="AT1565" s="1"/>
      <c r="AU1565" s="1"/>
      <c r="AV1565" s="1"/>
      <c r="AW1565" s="1"/>
      <c r="AX1565" s="1"/>
      <c r="AY1565" s="1"/>
      <c r="AZ1565" s="1"/>
      <c r="BA1565" s="1"/>
      <c r="BB1565" s="1"/>
      <c r="BC1565" s="1"/>
      <c r="BD1565" s="1"/>
      <c r="BE1565" s="1"/>
      <c r="BF1565" s="1"/>
      <c r="BG1565" s="1"/>
      <c r="BH1565" s="1"/>
      <c r="BI1565" s="1"/>
      <c r="BJ1565" s="1"/>
      <c r="BK1565" s="1"/>
      <c r="BL1565" s="1"/>
      <c r="BM1565" s="1"/>
      <c r="BN1565" s="1"/>
      <c r="BO1565" s="1"/>
      <c r="BP1565" s="1"/>
      <c r="BQ1565" s="1"/>
      <c r="BR1565" s="1"/>
    </row>
    <row r="1566" spans="1:70" s="35" customFormat="1">
      <c r="A1566" s="1"/>
      <c r="C1566" s="37"/>
      <c r="I1566" s="1"/>
      <c r="J1566" s="1"/>
      <c r="K1566" s="1"/>
      <c r="L1566" s="1"/>
      <c r="M1566" s="1"/>
      <c r="N1566" s="1"/>
      <c r="O1566" s="1"/>
      <c r="P1566" s="1"/>
      <c r="Q1566" s="1"/>
      <c r="R1566" s="1"/>
      <c r="S1566" s="1"/>
      <c r="T1566" s="1"/>
      <c r="U1566" s="1"/>
      <c r="V1566" s="1"/>
      <c r="W1566" s="1"/>
      <c r="X1566" s="1"/>
      <c r="Y1566" s="1"/>
      <c r="Z1566" s="1"/>
      <c r="AA1566" s="1"/>
      <c r="AB1566" s="1"/>
      <c r="AC1566" s="1"/>
      <c r="AD1566" s="1"/>
      <c r="AE1566" s="1"/>
      <c r="AF1566" s="1"/>
      <c r="AG1566" s="1"/>
      <c r="AH1566" s="1"/>
      <c r="AI1566" s="1"/>
      <c r="AJ1566" s="1"/>
      <c r="AK1566" s="1"/>
      <c r="AL1566" s="1"/>
      <c r="AM1566" s="1"/>
      <c r="AN1566" s="1"/>
      <c r="AO1566" s="1"/>
      <c r="AP1566" s="1"/>
      <c r="AQ1566" s="1"/>
      <c r="AR1566" s="1"/>
      <c r="AS1566" s="1"/>
      <c r="AT1566" s="1"/>
      <c r="AU1566" s="1"/>
      <c r="AV1566" s="1"/>
      <c r="AW1566" s="1"/>
      <c r="AX1566" s="1"/>
      <c r="AY1566" s="1"/>
      <c r="AZ1566" s="1"/>
      <c r="BA1566" s="1"/>
      <c r="BB1566" s="1"/>
      <c r="BC1566" s="1"/>
      <c r="BD1566" s="1"/>
      <c r="BE1566" s="1"/>
      <c r="BF1566" s="1"/>
      <c r="BG1566" s="1"/>
      <c r="BH1566" s="1"/>
      <c r="BI1566" s="1"/>
      <c r="BJ1566" s="1"/>
      <c r="BK1566" s="1"/>
      <c r="BL1566" s="1"/>
      <c r="BM1566" s="1"/>
      <c r="BN1566" s="1"/>
      <c r="BO1566" s="1"/>
      <c r="BP1566" s="1"/>
      <c r="BQ1566" s="1"/>
      <c r="BR1566" s="1"/>
    </row>
    <row r="1567" spans="1:70" s="35" customFormat="1">
      <c r="A1567" s="1"/>
      <c r="C1567" s="37"/>
      <c r="I1567" s="1"/>
      <c r="J1567" s="1"/>
      <c r="K1567" s="1"/>
      <c r="L1567" s="1"/>
      <c r="M1567" s="1"/>
      <c r="N1567" s="1"/>
      <c r="O1567" s="1"/>
      <c r="P1567" s="1"/>
      <c r="Q1567" s="1"/>
      <c r="R1567" s="1"/>
      <c r="S1567" s="1"/>
      <c r="T1567" s="1"/>
      <c r="U1567" s="1"/>
      <c r="V1567" s="1"/>
      <c r="W1567" s="1"/>
      <c r="X1567" s="1"/>
      <c r="Y1567" s="1"/>
      <c r="Z1567" s="1"/>
      <c r="AA1567" s="1"/>
      <c r="AB1567" s="1"/>
      <c r="AC1567" s="1"/>
      <c r="AD1567" s="1"/>
      <c r="AE1567" s="1"/>
      <c r="AF1567" s="1"/>
      <c r="AG1567" s="1"/>
      <c r="AH1567" s="1"/>
      <c r="AI1567" s="1"/>
      <c r="AJ1567" s="1"/>
      <c r="AK1567" s="1"/>
      <c r="AL1567" s="1"/>
      <c r="AM1567" s="1"/>
      <c r="AN1567" s="1"/>
      <c r="AO1567" s="1"/>
      <c r="AP1567" s="1"/>
      <c r="AQ1567" s="1"/>
      <c r="AR1567" s="1"/>
      <c r="AS1567" s="1"/>
      <c r="AT1567" s="1"/>
      <c r="AU1567" s="1"/>
      <c r="AV1567" s="1"/>
      <c r="AW1567" s="1"/>
      <c r="AX1567" s="1"/>
      <c r="AY1567" s="1"/>
      <c r="AZ1567" s="1"/>
      <c r="BA1567" s="1"/>
      <c r="BB1567" s="1"/>
      <c r="BC1567" s="1"/>
      <c r="BD1567" s="1"/>
      <c r="BE1567" s="1"/>
      <c r="BF1567" s="1"/>
      <c r="BG1567" s="1"/>
      <c r="BH1567" s="1"/>
      <c r="BI1567" s="1"/>
      <c r="BJ1567" s="1"/>
      <c r="BK1567" s="1"/>
      <c r="BL1567" s="1"/>
      <c r="BM1567" s="1"/>
      <c r="BN1567" s="1"/>
      <c r="BO1567" s="1"/>
      <c r="BP1567" s="1"/>
      <c r="BQ1567" s="1"/>
      <c r="BR1567" s="1"/>
    </row>
    <row r="1568" spans="1:70" s="35" customFormat="1">
      <c r="A1568" s="1"/>
      <c r="C1568" s="37"/>
      <c r="I1568" s="1"/>
      <c r="J1568" s="1"/>
      <c r="K1568" s="1"/>
      <c r="L1568" s="1"/>
      <c r="M1568" s="1"/>
      <c r="N1568" s="1"/>
      <c r="O1568" s="1"/>
      <c r="P1568" s="1"/>
      <c r="Q1568" s="1"/>
      <c r="R1568" s="1"/>
      <c r="S1568" s="1"/>
      <c r="T1568" s="1"/>
      <c r="U1568" s="1"/>
      <c r="V1568" s="1"/>
      <c r="W1568" s="1"/>
      <c r="X1568" s="1"/>
      <c r="Y1568" s="1"/>
      <c r="Z1568" s="1"/>
      <c r="AA1568" s="1"/>
      <c r="AB1568" s="1"/>
      <c r="AC1568" s="1"/>
      <c r="AD1568" s="1"/>
      <c r="AE1568" s="1"/>
      <c r="AF1568" s="1"/>
      <c r="AG1568" s="1"/>
      <c r="AH1568" s="1"/>
      <c r="AI1568" s="1"/>
      <c r="AJ1568" s="1"/>
      <c r="AK1568" s="1"/>
      <c r="AL1568" s="1"/>
      <c r="AM1568" s="1"/>
      <c r="AN1568" s="1"/>
      <c r="AO1568" s="1"/>
      <c r="AP1568" s="1"/>
      <c r="AQ1568" s="1"/>
      <c r="AR1568" s="1"/>
      <c r="AS1568" s="1"/>
      <c r="AT1568" s="1"/>
      <c r="AU1568" s="1"/>
      <c r="AV1568" s="1"/>
      <c r="AW1568" s="1"/>
      <c r="AX1568" s="1"/>
      <c r="AY1568" s="1"/>
      <c r="AZ1568" s="1"/>
      <c r="BA1568" s="1"/>
      <c r="BB1568" s="1"/>
      <c r="BC1568" s="1"/>
      <c r="BD1568" s="1"/>
      <c r="BE1568" s="1"/>
      <c r="BF1568" s="1"/>
      <c r="BG1568" s="1"/>
      <c r="BH1568" s="1"/>
      <c r="BI1568" s="1"/>
      <c r="BJ1568" s="1"/>
      <c r="BK1568" s="1"/>
      <c r="BL1568" s="1"/>
      <c r="BM1568" s="1"/>
      <c r="BN1568" s="1"/>
      <c r="BO1568" s="1"/>
      <c r="BP1568" s="1"/>
      <c r="BQ1568" s="1"/>
      <c r="BR1568" s="1"/>
    </row>
    <row r="1569" spans="1:70" s="35" customFormat="1">
      <c r="A1569" s="1"/>
      <c r="C1569" s="37"/>
      <c r="I1569" s="1"/>
      <c r="J1569" s="1"/>
      <c r="K1569" s="1"/>
      <c r="L1569" s="1"/>
      <c r="M1569" s="1"/>
      <c r="N1569" s="1"/>
      <c r="O1569" s="1"/>
      <c r="P1569" s="1"/>
      <c r="Q1569" s="1"/>
      <c r="R1569" s="1"/>
      <c r="S1569" s="1"/>
      <c r="T1569" s="1"/>
      <c r="U1569" s="1"/>
      <c r="V1569" s="1"/>
      <c r="W1569" s="1"/>
      <c r="X1569" s="1"/>
      <c r="Y1569" s="1"/>
      <c r="Z1569" s="1"/>
      <c r="AA1569" s="1"/>
      <c r="AB1569" s="1"/>
      <c r="AC1569" s="1"/>
      <c r="AD1569" s="1"/>
      <c r="AE1569" s="1"/>
      <c r="AF1569" s="1"/>
      <c r="AG1569" s="1"/>
      <c r="AH1569" s="1"/>
      <c r="AI1569" s="1"/>
      <c r="AJ1569" s="1"/>
      <c r="AK1569" s="1"/>
      <c r="AL1569" s="1"/>
      <c r="AM1569" s="1"/>
      <c r="AN1569" s="1"/>
      <c r="AO1569" s="1"/>
      <c r="AP1569" s="1"/>
      <c r="AQ1569" s="1"/>
      <c r="AR1569" s="1"/>
      <c r="AS1569" s="1"/>
      <c r="AT1569" s="1"/>
      <c r="AU1569" s="1"/>
      <c r="AV1569" s="1"/>
      <c r="AW1569" s="1"/>
      <c r="AX1569" s="1"/>
      <c r="AY1569" s="1"/>
      <c r="AZ1569" s="1"/>
      <c r="BA1569" s="1"/>
      <c r="BB1569" s="1"/>
      <c r="BC1569" s="1"/>
      <c r="BD1569" s="1"/>
      <c r="BE1569" s="1"/>
      <c r="BF1569" s="1"/>
      <c r="BG1569" s="1"/>
      <c r="BH1569" s="1"/>
      <c r="BI1569" s="1"/>
      <c r="BJ1569" s="1"/>
      <c r="BK1569" s="1"/>
      <c r="BL1569" s="1"/>
      <c r="BM1569" s="1"/>
      <c r="BN1569" s="1"/>
      <c r="BO1569" s="1"/>
      <c r="BP1569" s="1"/>
      <c r="BQ1569" s="1"/>
      <c r="BR1569" s="1"/>
    </row>
    <row r="1570" spans="1:70" s="35" customFormat="1">
      <c r="A1570" s="1"/>
      <c r="C1570" s="37"/>
      <c r="I1570" s="1"/>
      <c r="J1570" s="1"/>
      <c r="K1570" s="1"/>
      <c r="L1570" s="1"/>
      <c r="M1570" s="1"/>
      <c r="N1570" s="1"/>
      <c r="O1570" s="1"/>
      <c r="P1570" s="1"/>
      <c r="Q1570" s="1"/>
      <c r="R1570" s="1"/>
      <c r="S1570" s="1"/>
      <c r="T1570" s="1"/>
      <c r="U1570" s="1"/>
      <c r="V1570" s="1"/>
      <c r="W1570" s="1"/>
      <c r="X1570" s="1"/>
      <c r="Y1570" s="1"/>
      <c r="Z1570" s="1"/>
      <c r="AA1570" s="1"/>
      <c r="AB1570" s="1"/>
      <c r="AC1570" s="1"/>
      <c r="AD1570" s="1"/>
      <c r="AE1570" s="1"/>
      <c r="AF1570" s="1"/>
      <c r="AG1570" s="1"/>
      <c r="AH1570" s="1"/>
      <c r="AI1570" s="1"/>
      <c r="AJ1570" s="1"/>
      <c r="AK1570" s="1"/>
      <c r="AL1570" s="1"/>
      <c r="AM1570" s="1"/>
      <c r="AN1570" s="1"/>
      <c r="AO1570" s="1"/>
      <c r="AP1570" s="1"/>
      <c r="AQ1570" s="1"/>
      <c r="AR1570" s="1"/>
      <c r="AS1570" s="1"/>
      <c r="AT1570" s="1"/>
      <c r="AU1570" s="1"/>
      <c r="AV1570" s="1"/>
      <c r="AW1570" s="1"/>
      <c r="AX1570" s="1"/>
      <c r="AY1570" s="1"/>
      <c r="AZ1570" s="1"/>
      <c r="BA1570" s="1"/>
      <c r="BB1570" s="1"/>
      <c r="BC1570" s="1"/>
      <c r="BD1570" s="1"/>
      <c r="BE1570" s="1"/>
      <c r="BF1570" s="1"/>
      <c r="BG1570" s="1"/>
      <c r="BH1570" s="1"/>
      <c r="BI1570" s="1"/>
      <c r="BJ1570" s="1"/>
      <c r="BK1570" s="1"/>
      <c r="BL1570" s="1"/>
      <c r="BM1570" s="1"/>
      <c r="BN1570" s="1"/>
      <c r="BO1570" s="1"/>
      <c r="BP1570" s="1"/>
      <c r="BQ1570" s="1"/>
      <c r="BR1570" s="1"/>
    </row>
    <row r="1571" spans="1:70" s="35" customFormat="1">
      <c r="A1571" s="1"/>
      <c r="C1571" s="37"/>
      <c r="I1571" s="1"/>
      <c r="J1571" s="1"/>
      <c r="K1571" s="1"/>
      <c r="L1571" s="1"/>
      <c r="M1571" s="1"/>
      <c r="N1571" s="1"/>
      <c r="O1571" s="1"/>
      <c r="P1571" s="1"/>
      <c r="Q1571" s="1"/>
      <c r="R1571" s="1"/>
      <c r="S1571" s="1"/>
      <c r="T1571" s="1"/>
      <c r="U1571" s="1"/>
      <c r="V1571" s="1"/>
      <c r="W1571" s="1"/>
      <c r="X1571" s="1"/>
      <c r="Y1571" s="1"/>
      <c r="Z1571" s="1"/>
      <c r="AA1571" s="1"/>
      <c r="AB1571" s="1"/>
      <c r="AC1571" s="1"/>
      <c r="AD1571" s="1"/>
      <c r="AE1571" s="1"/>
      <c r="AF1571" s="1"/>
      <c r="AG1571" s="1"/>
      <c r="AH1571" s="1"/>
      <c r="AI1571" s="1"/>
      <c r="AJ1571" s="1"/>
      <c r="AK1571" s="1"/>
      <c r="AL1571" s="1"/>
      <c r="AM1571" s="1"/>
      <c r="AN1571" s="1"/>
      <c r="AO1571" s="1"/>
      <c r="AP1571" s="1"/>
      <c r="AQ1571" s="1"/>
      <c r="AR1571" s="1"/>
      <c r="AS1571" s="1"/>
      <c r="AT1571" s="1"/>
      <c r="AU1571" s="1"/>
      <c r="AV1571" s="1"/>
      <c r="AW1571" s="1"/>
      <c r="AX1571" s="1"/>
      <c r="AY1571" s="1"/>
      <c r="AZ1571" s="1"/>
      <c r="BA1571" s="1"/>
      <c r="BB1571" s="1"/>
      <c r="BC1571" s="1"/>
      <c r="BD1571" s="1"/>
      <c r="BE1571" s="1"/>
      <c r="BF1571" s="1"/>
      <c r="BG1571" s="1"/>
      <c r="BH1571" s="1"/>
      <c r="BI1571" s="1"/>
      <c r="BJ1571" s="1"/>
      <c r="BK1571" s="1"/>
      <c r="BL1571" s="1"/>
      <c r="BM1571" s="1"/>
      <c r="BN1571" s="1"/>
      <c r="BO1571" s="1"/>
      <c r="BP1571" s="1"/>
      <c r="BQ1571" s="1"/>
      <c r="BR1571" s="1"/>
    </row>
    <row r="1572" spans="1:70" s="35" customFormat="1">
      <c r="A1572" s="1"/>
      <c r="C1572" s="37"/>
      <c r="I1572" s="1"/>
      <c r="J1572" s="1"/>
      <c r="K1572" s="1"/>
      <c r="L1572" s="1"/>
      <c r="M1572" s="1"/>
      <c r="N1572" s="1"/>
      <c r="O1572" s="1"/>
      <c r="P1572" s="1"/>
      <c r="Q1572" s="1"/>
      <c r="R1572" s="1"/>
      <c r="S1572" s="1"/>
      <c r="T1572" s="1"/>
      <c r="U1572" s="1"/>
      <c r="V1572" s="1"/>
      <c r="W1572" s="1"/>
      <c r="X1572" s="1"/>
      <c r="Y1572" s="1"/>
      <c r="Z1572" s="1"/>
      <c r="AA1572" s="1"/>
      <c r="AB1572" s="1"/>
      <c r="AC1572" s="1"/>
      <c r="AD1572" s="1"/>
      <c r="AE1572" s="1"/>
      <c r="AF1572" s="1"/>
      <c r="AG1572" s="1"/>
      <c r="AH1572" s="1"/>
      <c r="AI1572" s="1"/>
      <c r="AJ1572" s="1"/>
      <c r="AK1572" s="1"/>
      <c r="AL1572" s="1"/>
      <c r="AM1572" s="1"/>
      <c r="AN1572" s="1"/>
      <c r="AO1572" s="1"/>
      <c r="AP1572" s="1"/>
      <c r="AQ1572" s="1"/>
      <c r="AR1572" s="1"/>
      <c r="AS1572" s="1"/>
      <c r="AT1572" s="1"/>
      <c r="AU1572" s="1"/>
      <c r="AV1572" s="1"/>
      <c r="AW1572" s="1"/>
      <c r="AX1572" s="1"/>
      <c r="AY1572" s="1"/>
      <c r="AZ1572" s="1"/>
      <c r="BA1572" s="1"/>
      <c r="BB1572" s="1"/>
      <c r="BC1572" s="1"/>
      <c r="BD1572" s="1"/>
      <c r="BE1572" s="1"/>
      <c r="BF1572" s="1"/>
      <c r="BG1572" s="1"/>
      <c r="BH1572" s="1"/>
      <c r="BI1572" s="1"/>
      <c r="BJ1572" s="1"/>
      <c r="BK1572" s="1"/>
      <c r="BL1572" s="1"/>
      <c r="BM1572" s="1"/>
      <c r="BN1572" s="1"/>
      <c r="BO1572" s="1"/>
      <c r="BP1572" s="1"/>
      <c r="BQ1572" s="1"/>
      <c r="BR1572" s="1"/>
    </row>
    <row r="1573" spans="1:70" s="35" customFormat="1">
      <c r="A1573" s="1"/>
      <c r="C1573" s="37"/>
      <c r="I1573" s="1"/>
      <c r="J1573" s="1"/>
      <c r="K1573" s="1"/>
      <c r="L1573" s="1"/>
      <c r="M1573" s="1"/>
      <c r="N1573" s="1"/>
      <c r="O1573" s="1"/>
      <c r="P1573" s="1"/>
      <c r="Q1573" s="1"/>
      <c r="R1573" s="1"/>
      <c r="S1573" s="1"/>
      <c r="T1573" s="1"/>
      <c r="U1573" s="1"/>
      <c r="V1573" s="1"/>
      <c r="W1573" s="1"/>
      <c r="X1573" s="1"/>
      <c r="Y1573" s="1"/>
      <c r="Z1573" s="1"/>
      <c r="AA1573" s="1"/>
      <c r="AB1573" s="1"/>
      <c r="AC1573" s="1"/>
      <c r="AD1573" s="1"/>
      <c r="AE1573" s="1"/>
      <c r="AF1573" s="1"/>
      <c r="AG1573" s="1"/>
      <c r="AH1573" s="1"/>
      <c r="AI1573" s="1"/>
      <c r="AJ1573" s="1"/>
      <c r="AK1573" s="1"/>
      <c r="AL1573" s="1"/>
      <c r="AM1573" s="1"/>
      <c r="AN1573" s="1"/>
      <c r="AO1573" s="1"/>
      <c r="AP1573" s="1"/>
      <c r="AQ1573" s="1"/>
      <c r="AR1573" s="1"/>
      <c r="AS1573" s="1"/>
      <c r="AT1573" s="1"/>
      <c r="AU1573" s="1"/>
      <c r="AV1573" s="1"/>
      <c r="AW1573" s="1"/>
      <c r="AX1573" s="1"/>
      <c r="AY1573" s="1"/>
      <c r="AZ1573" s="1"/>
      <c r="BA1573" s="1"/>
      <c r="BB1573" s="1"/>
      <c r="BC1573" s="1"/>
      <c r="BD1573" s="1"/>
      <c r="BE1573" s="1"/>
      <c r="BF1573" s="1"/>
      <c r="BG1573" s="1"/>
      <c r="BH1573" s="1"/>
      <c r="BI1573" s="1"/>
      <c r="BJ1573" s="1"/>
      <c r="BK1573" s="1"/>
      <c r="BL1573" s="1"/>
      <c r="BM1573" s="1"/>
      <c r="BN1573" s="1"/>
      <c r="BO1573" s="1"/>
      <c r="BP1573" s="1"/>
      <c r="BQ1573" s="1"/>
      <c r="BR1573" s="1"/>
    </row>
    <row r="1574" spans="1:70" s="35" customFormat="1">
      <c r="A1574" s="1"/>
      <c r="C1574" s="37"/>
      <c r="I1574" s="1"/>
      <c r="J1574" s="1"/>
      <c r="K1574" s="1"/>
      <c r="L1574" s="1"/>
      <c r="M1574" s="1"/>
      <c r="N1574" s="1"/>
      <c r="O1574" s="1"/>
      <c r="P1574" s="1"/>
      <c r="Q1574" s="1"/>
      <c r="R1574" s="1"/>
      <c r="S1574" s="1"/>
      <c r="T1574" s="1"/>
      <c r="U1574" s="1"/>
      <c r="V1574" s="1"/>
      <c r="W1574" s="1"/>
      <c r="X1574" s="1"/>
      <c r="Y1574" s="1"/>
      <c r="Z1574" s="1"/>
      <c r="AA1574" s="1"/>
      <c r="AB1574" s="1"/>
      <c r="AC1574" s="1"/>
      <c r="AD1574" s="1"/>
      <c r="AE1574" s="1"/>
      <c r="AF1574" s="1"/>
      <c r="AG1574" s="1"/>
      <c r="AH1574" s="1"/>
      <c r="AI1574" s="1"/>
      <c r="AJ1574" s="1"/>
      <c r="AK1574" s="1"/>
      <c r="AL1574" s="1"/>
      <c r="AM1574" s="1"/>
      <c r="AN1574" s="1"/>
      <c r="AO1574" s="1"/>
      <c r="AP1574" s="1"/>
      <c r="AQ1574" s="1"/>
      <c r="AR1574" s="1"/>
      <c r="AS1574" s="1"/>
      <c r="AT1574" s="1"/>
      <c r="AU1574" s="1"/>
      <c r="AV1574" s="1"/>
      <c r="AW1574" s="1"/>
      <c r="AX1574" s="1"/>
      <c r="AY1574" s="1"/>
      <c r="AZ1574" s="1"/>
      <c r="BA1574" s="1"/>
      <c r="BB1574" s="1"/>
      <c r="BC1574" s="1"/>
      <c r="BD1574" s="1"/>
      <c r="BE1574" s="1"/>
      <c r="BF1574" s="1"/>
      <c r="BG1574" s="1"/>
      <c r="BH1574" s="1"/>
      <c r="BI1574" s="1"/>
      <c r="BJ1574" s="1"/>
      <c r="BK1574" s="1"/>
      <c r="BL1574" s="1"/>
      <c r="BM1574" s="1"/>
      <c r="BN1574" s="1"/>
      <c r="BO1574" s="1"/>
      <c r="BP1574" s="1"/>
      <c r="BQ1574" s="1"/>
      <c r="BR1574" s="1"/>
    </row>
    <row r="1575" spans="1:70" s="35" customFormat="1">
      <c r="A1575" s="1"/>
      <c r="C1575" s="37"/>
      <c r="I1575" s="1"/>
      <c r="J1575" s="1"/>
      <c r="K1575" s="1"/>
      <c r="L1575" s="1"/>
      <c r="M1575" s="1"/>
      <c r="N1575" s="1"/>
      <c r="O1575" s="1"/>
      <c r="P1575" s="1"/>
      <c r="Q1575" s="1"/>
      <c r="R1575" s="1"/>
      <c r="S1575" s="1"/>
      <c r="T1575" s="1"/>
      <c r="U1575" s="1"/>
      <c r="V1575" s="1"/>
      <c r="W1575" s="1"/>
      <c r="X1575" s="1"/>
      <c r="Y1575" s="1"/>
      <c r="Z1575" s="1"/>
      <c r="AA1575" s="1"/>
      <c r="AB1575" s="1"/>
      <c r="AC1575" s="1"/>
      <c r="AD1575" s="1"/>
      <c r="AE1575" s="1"/>
      <c r="AF1575" s="1"/>
      <c r="AG1575" s="1"/>
      <c r="AH1575" s="1"/>
      <c r="AI1575" s="1"/>
      <c r="AJ1575" s="1"/>
      <c r="AK1575" s="1"/>
      <c r="AL1575" s="1"/>
      <c r="AM1575" s="1"/>
      <c r="AN1575" s="1"/>
      <c r="AO1575" s="1"/>
      <c r="AP1575" s="1"/>
      <c r="AQ1575" s="1"/>
      <c r="AR1575" s="1"/>
      <c r="AS1575" s="1"/>
      <c r="AT1575" s="1"/>
      <c r="AU1575" s="1"/>
      <c r="AV1575" s="1"/>
      <c r="AW1575" s="1"/>
      <c r="AX1575" s="1"/>
      <c r="AY1575" s="1"/>
      <c r="AZ1575" s="1"/>
      <c r="BA1575" s="1"/>
      <c r="BB1575" s="1"/>
      <c r="BC1575" s="1"/>
      <c r="BD1575" s="1"/>
      <c r="BE1575" s="1"/>
      <c r="BF1575" s="1"/>
      <c r="BG1575" s="1"/>
      <c r="BH1575" s="1"/>
      <c r="BI1575" s="1"/>
      <c r="BJ1575" s="1"/>
      <c r="BK1575" s="1"/>
      <c r="BL1575" s="1"/>
      <c r="BM1575" s="1"/>
      <c r="BN1575" s="1"/>
      <c r="BO1575" s="1"/>
      <c r="BP1575" s="1"/>
      <c r="BQ1575" s="1"/>
      <c r="BR1575" s="1"/>
    </row>
    <row r="1576" spans="1:70" s="35" customFormat="1">
      <c r="A1576" s="1"/>
      <c r="C1576" s="37"/>
      <c r="I1576" s="1"/>
      <c r="J1576" s="1"/>
      <c r="K1576" s="1"/>
      <c r="L1576" s="1"/>
      <c r="M1576" s="1"/>
      <c r="N1576" s="1"/>
      <c r="O1576" s="1"/>
      <c r="P1576" s="1"/>
      <c r="Q1576" s="1"/>
      <c r="R1576" s="1"/>
      <c r="S1576" s="1"/>
      <c r="T1576" s="1"/>
      <c r="U1576" s="1"/>
      <c r="V1576" s="1"/>
      <c r="W1576" s="1"/>
      <c r="X1576" s="1"/>
      <c r="Y1576" s="1"/>
      <c r="Z1576" s="1"/>
      <c r="AA1576" s="1"/>
      <c r="AB1576" s="1"/>
      <c r="AC1576" s="1"/>
      <c r="AD1576" s="1"/>
      <c r="AE1576" s="1"/>
      <c r="AF1576" s="1"/>
      <c r="AG1576" s="1"/>
      <c r="AH1576" s="1"/>
      <c r="AI1576" s="1"/>
      <c r="AJ1576" s="1"/>
      <c r="AK1576" s="1"/>
      <c r="AL1576" s="1"/>
      <c r="AM1576" s="1"/>
      <c r="AN1576" s="1"/>
      <c r="AO1576" s="1"/>
      <c r="AP1576" s="1"/>
      <c r="AQ1576" s="1"/>
      <c r="AR1576" s="1"/>
      <c r="AS1576" s="1"/>
      <c r="AT1576" s="1"/>
      <c r="AU1576" s="1"/>
      <c r="AV1576" s="1"/>
      <c r="AW1576" s="1"/>
      <c r="AX1576" s="1"/>
      <c r="AY1576" s="1"/>
      <c r="AZ1576" s="1"/>
      <c r="BA1576" s="1"/>
      <c r="BB1576" s="1"/>
      <c r="BC1576" s="1"/>
      <c r="BD1576" s="1"/>
      <c r="BE1576" s="1"/>
      <c r="BF1576" s="1"/>
      <c r="BG1576" s="1"/>
      <c r="BH1576" s="1"/>
      <c r="BI1576" s="1"/>
      <c r="BJ1576" s="1"/>
      <c r="BK1576" s="1"/>
      <c r="BL1576" s="1"/>
      <c r="BM1576" s="1"/>
      <c r="BN1576" s="1"/>
      <c r="BO1576" s="1"/>
      <c r="BP1576" s="1"/>
      <c r="BQ1576" s="1"/>
      <c r="BR1576" s="1"/>
    </row>
    <row r="1577" spans="1:70" s="35" customFormat="1">
      <c r="A1577" s="1"/>
      <c r="C1577" s="37"/>
      <c r="I1577" s="1"/>
      <c r="J1577" s="1"/>
      <c r="K1577" s="1"/>
      <c r="L1577" s="1"/>
      <c r="M1577" s="1"/>
      <c r="N1577" s="1"/>
      <c r="O1577" s="1"/>
      <c r="P1577" s="1"/>
      <c r="Q1577" s="1"/>
      <c r="R1577" s="1"/>
      <c r="S1577" s="1"/>
      <c r="T1577" s="1"/>
      <c r="U1577" s="1"/>
      <c r="V1577" s="1"/>
      <c r="W1577" s="1"/>
      <c r="X1577" s="1"/>
      <c r="Y1577" s="1"/>
      <c r="Z1577" s="1"/>
      <c r="AA1577" s="1"/>
      <c r="AB1577" s="1"/>
      <c r="AC1577" s="1"/>
      <c r="AD1577" s="1"/>
      <c r="AE1577" s="1"/>
      <c r="AF1577" s="1"/>
      <c r="AG1577" s="1"/>
      <c r="AH1577" s="1"/>
      <c r="AI1577" s="1"/>
      <c r="AJ1577" s="1"/>
      <c r="AK1577" s="1"/>
      <c r="AL1577" s="1"/>
      <c r="AM1577" s="1"/>
      <c r="AN1577" s="1"/>
      <c r="AO1577" s="1"/>
      <c r="AP1577" s="1"/>
      <c r="AQ1577" s="1"/>
      <c r="AR1577" s="1"/>
      <c r="AS1577" s="1"/>
      <c r="AT1577" s="1"/>
      <c r="AU1577" s="1"/>
      <c r="AV1577" s="1"/>
      <c r="AW1577" s="1"/>
      <c r="AX1577" s="1"/>
      <c r="AY1577" s="1"/>
      <c r="AZ1577" s="1"/>
      <c r="BA1577" s="1"/>
      <c r="BB1577" s="1"/>
      <c r="BC1577" s="1"/>
      <c r="BD1577" s="1"/>
      <c r="BE1577" s="1"/>
      <c r="BF1577" s="1"/>
      <c r="BG1577" s="1"/>
      <c r="BH1577" s="1"/>
      <c r="BI1577" s="1"/>
      <c r="BJ1577" s="1"/>
      <c r="BK1577" s="1"/>
      <c r="BL1577" s="1"/>
      <c r="BM1577" s="1"/>
      <c r="BN1577" s="1"/>
      <c r="BO1577" s="1"/>
      <c r="BP1577" s="1"/>
      <c r="BQ1577" s="1"/>
      <c r="BR1577" s="1"/>
    </row>
    <row r="1578" spans="1:70" s="35" customFormat="1">
      <c r="A1578" s="1"/>
      <c r="C1578" s="37"/>
      <c r="I1578" s="1"/>
      <c r="J1578" s="1"/>
      <c r="K1578" s="1"/>
      <c r="L1578" s="1"/>
      <c r="M1578" s="1"/>
      <c r="N1578" s="1"/>
      <c r="O1578" s="1"/>
      <c r="P1578" s="1"/>
      <c r="Q1578" s="1"/>
      <c r="R1578" s="1"/>
      <c r="S1578" s="1"/>
      <c r="T1578" s="1"/>
      <c r="U1578" s="1"/>
      <c r="V1578" s="1"/>
      <c r="W1578" s="1"/>
      <c r="X1578" s="1"/>
      <c r="Y1578" s="1"/>
      <c r="Z1578" s="1"/>
      <c r="AA1578" s="1"/>
      <c r="AB1578" s="1"/>
      <c r="AC1578" s="1"/>
      <c r="AD1578" s="1"/>
      <c r="AE1578" s="1"/>
      <c r="AF1578" s="1"/>
      <c r="AG1578" s="1"/>
      <c r="AH1578" s="1"/>
      <c r="AI1578" s="1"/>
      <c r="AJ1578" s="1"/>
      <c r="AK1578" s="1"/>
      <c r="AL1578" s="1"/>
      <c r="AM1578" s="1"/>
      <c r="AN1578" s="1"/>
      <c r="AO1578" s="1"/>
      <c r="AP1578" s="1"/>
      <c r="AQ1578" s="1"/>
      <c r="AR1578" s="1"/>
      <c r="AS1578" s="1"/>
      <c r="AT1578" s="1"/>
      <c r="AU1578" s="1"/>
      <c r="AV1578" s="1"/>
      <c r="AW1578" s="1"/>
      <c r="AX1578" s="1"/>
      <c r="AY1578" s="1"/>
      <c r="AZ1578" s="1"/>
      <c r="BA1578" s="1"/>
      <c r="BB1578" s="1"/>
      <c r="BC1578" s="1"/>
      <c r="BD1578" s="1"/>
      <c r="BE1578" s="1"/>
      <c r="BF1578" s="1"/>
      <c r="BG1578" s="1"/>
      <c r="BH1578" s="1"/>
      <c r="BI1578" s="1"/>
      <c r="BJ1578" s="1"/>
      <c r="BK1578" s="1"/>
      <c r="BL1578" s="1"/>
      <c r="BM1578" s="1"/>
      <c r="BN1578" s="1"/>
      <c r="BO1578" s="1"/>
      <c r="BP1578" s="1"/>
      <c r="BQ1578" s="1"/>
      <c r="BR1578" s="1"/>
    </row>
    <row r="1579" spans="1:70" s="35" customFormat="1">
      <c r="A1579" s="1"/>
      <c r="C1579" s="37"/>
      <c r="I1579" s="1"/>
      <c r="J1579" s="1"/>
      <c r="K1579" s="1"/>
      <c r="L1579" s="1"/>
      <c r="M1579" s="1"/>
      <c r="N1579" s="1"/>
      <c r="O1579" s="1"/>
      <c r="P1579" s="1"/>
      <c r="Q1579" s="1"/>
      <c r="R1579" s="1"/>
      <c r="S1579" s="1"/>
      <c r="T1579" s="1"/>
      <c r="U1579" s="1"/>
      <c r="V1579" s="1"/>
      <c r="W1579" s="1"/>
      <c r="X1579" s="1"/>
      <c r="Y1579" s="1"/>
      <c r="Z1579" s="1"/>
      <c r="AA1579" s="1"/>
      <c r="AB1579" s="1"/>
      <c r="AC1579" s="1"/>
      <c r="AD1579" s="1"/>
      <c r="AE1579" s="1"/>
      <c r="AF1579" s="1"/>
      <c r="AG1579" s="1"/>
      <c r="AH1579" s="1"/>
      <c r="AI1579" s="1"/>
      <c r="AJ1579" s="1"/>
      <c r="AK1579" s="1"/>
      <c r="AL1579" s="1"/>
      <c r="AM1579" s="1"/>
      <c r="AN1579" s="1"/>
      <c r="AO1579" s="1"/>
      <c r="AP1579" s="1"/>
      <c r="AQ1579" s="1"/>
      <c r="AR1579" s="1"/>
      <c r="AS1579" s="1"/>
      <c r="AT1579" s="1"/>
      <c r="AU1579" s="1"/>
      <c r="AV1579" s="1"/>
      <c r="AW1579" s="1"/>
      <c r="AX1579" s="1"/>
      <c r="AY1579" s="1"/>
      <c r="AZ1579" s="1"/>
      <c r="BA1579" s="1"/>
      <c r="BB1579" s="1"/>
      <c r="BC1579" s="1"/>
      <c r="BD1579" s="1"/>
      <c r="BE1579" s="1"/>
      <c r="BF1579" s="1"/>
      <c r="BG1579" s="1"/>
      <c r="BH1579" s="1"/>
      <c r="BI1579" s="1"/>
      <c r="BJ1579" s="1"/>
      <c r="BK1579" s="1"/>
      <c r="BL1579" s="1"/>
      <c r="BM1579" s="1"/>
      <c r="BN1579" s="1"/>
      <c r="BO1579" s="1"/>
      <c r="BP1579" s="1"/>
      <c r="BQ1579" s="1"/>
      <c r="BR1579" s="1"/>
    </row>
    <row r="1580" spans="1:70" s="35" customFormat="1">
      <c r="A1580" s="1"/>
      <c r="C1580" s="37"/>
      <c r="I1580" s="1"/>
      <c r="J1580" s="1"/>
      <c r="K1580" s="1"/>
      <c r="L1580" s="1"/>
      <c r="M1580" s="1"/>
      <c r="N1580" s="1"/>
      <c r="O1580" s="1"/>
      <c r="P1580" s="1"/>
      <c r="Q1580" s="1"/>
      <c r="R1580" s="1"/>
      <c r="S1580" s="1"/>
      <c r="T1580" s="1"/>
      <c r="U1580" s="1"/>
      <c r="V1580" s="1"/>
      <c r="W1580" s="1"/>
      <c r="X1580" s="1"/>
      <c r="Y1580" s="1"/>
      <c r="Z1580" s="1"/>
      <c r="AA1580" s="1"/>
      <c r="AB1580" s="1"/>
      <c r="AC1580" s="1"/>
      <c r="AD1580" s="1"/>
      <c r="AE1580" s="1"/>
      <c r="AF1580" s="1"/>
      <c r="AG1580" s="1"/>
      <c r="AH1580" s="1"/>
      <c r="AI1580" s="1"/>
      <c r="AJ1580" s="1"/>
      <c r="AK1580" s="1"/>
      <c r="AL1580" s="1"/>
      <c r="AM1580" s="1"/>
      <c r="AN1580" s="1"/>
      <c r="AO1580" s="1"/>
      <c r="AP1580" s="1"/>
      <c r="AQ1580" s="1"/>
      <c r="AR1580" s="1"/>
      <c r="AS1580" s="1"/>
      <c r="AT1580" s="1"/>
      <c r="AU1580" s="1"/>
      <c r="AV1580" s="1"/>
      <c r="AW1580" s="1"/>
      <c r="AX1580" s="1"/>
      <c r="AY1580" s="1"/>
      <c r="AZ1580" s="1"/>
      <c r="BA1580" s="1"/>
      <c r="BB1580" s="1"/>
      <c r="BC1580" s="1"/>
      <c r="BD1580" s="1"/>
      <c r="BE1580" s="1"/>
      <c r="BF1580" s="1"/>
      <c r="BG1580" s="1"/>
      <c r="BH1580" s="1"/>
      <c r="BI1580" s="1"/>
      <c r="BJ1580" s="1"/>
      <c r="BK1580" s="1"/>
      <c r="BL1580" s="1"/>
      <c r="BM1580" s="1"/>
      <c r="BN1580" s="1"/>
      <c r="BO1580" s="1"/>
      <c r="BP1580" s="1"/>
      <c r="BQ1580" s="1"/>
      <c r="BR1580" s="1"/>
    </row>
    <row r="1581" spans="1:70" s="35" customFormat="1">
      <c r="A1581" s="1"/>
      <c r="C1581" s="37"/>
      <c r="I1581" s="1"/>
      <c r="J1581" s="1"/>
      <c r="K1581" s="1"/>
      <c r="L1581" s="1"/>
      <c r="M1581" s="1"/>
      <c r="N1581" s="1"/>
      <c r="O1581" s="1"/>
      <c r="P1581" s="1"/>
      <c r="Q1581" s="1"/>
      <c r="R1581" s="1"/>
      <c r="S1581" s="1"/>
      <c r="T1581" s="1"/>
      <c r="U1581" s="1"/>
      <c r="V1581" s="1"/>
      <c r="W1581" s="1"/>
      <c r="X1581" s="1"/>
      <c r="Y1581" s="1"/>
      <c r="Z1581" s="1"/>
      <c r="AA1581" s="1"/>
      <c r="AB1581" s="1"/>
      <c r="AC1581" s="1"/>
      <c r="AD1581" s="1"/>
      <c r="AE1581" s="1"/>
      <c r="AF1581" s="1"/>
      <c r="AG1581" s="1"/>
      <c r="AH1581" s="1"/>
      <c r="AI1581" s="1"/>
      <c r="AJ1581" s="1"/>
      <c r="AK1581" s="1"/>
      <c r="AL1581" s="1"/>
      <c r="AM1581" s="1"/>
      <c r="AN1581" s="1"/>
      <c r="AO1581" s="1"/>
      <c r="AP1581" s="1"/>
      <c r="AQ1581" s="1"/>
      <c r="AR1581" s="1"/>
      <c r="AS1581" s="1"/>
      <c r="AT1581" s="1"/>
      <c r="AU1581" s="1"/>
      <c r="AV1581" s="1"/>
      <c r="AW1581" s="1"/>
      <c r="AX1581" s="1"/>
      <c r="AY1581" s="1"/>
      <c r="AZ1581" s="1"/>
      <c r="BA1581" s="1"/>
      <c r="BB1581" s="1"/>
      <c r="BC1581" s="1"/>
      <c r="BD1581" s="1"/>
      <c r="BE1581" s="1"/>
      <c r="BF1581" s="1"/>
      <c r="BG1581" s="1"/>
      <c r="BH1581" s="1"/>
      <c r="BI1581" s="1"/>
      <c r="BJ1581" s="1"/>
      <c r="BK1581" s="1"/>
      <c r="BL1581" s="1"/>
      <c r="BM1581" s="1"/>
      <c r="BN1581" s="1"/>
      <c r="BO1581" s="1"/>
      <c r="BP1581" s="1"/>
      <c r="BQ1581" s="1"/>
      <c r="BR1581" s="1"/>
    </row>
    <row r="1582" spans="1:70" s="35" customFormat="1">
      <c r="A1582" s="1"/>
      <c r="C1582" s="37"/>
      <c r="I1582" s="1"/>
      <c r="J1582" s="1"/>
      <c r="K1582" s="1"/>
      <c r="L1582" s="1"/>
      <c r="M1582" s="1"/>
      <c r="N1582" s="1"/>
      <c r="O1582" s="1"/>
      <c r="P1582" s="1"/>
      <c r="Q1582" s="1"/>
      <c r="R1582" s="1"/>
      <c r="S1582" s="1"/>
      <c r="T1582" s="1"/>
      <c r="U1582" s="1"/>
      <c r="V1582" s="1"/>
      <c r="W1582" s="1"/>
      <c r="X1582" s="1"/>
      <c r="Y1582" s="1"/>
      <c r="Z1582" s="1"/>
      <c r="AA1582" s="1"/>
      <c r="AB1582" s="1"/>
      <c r="AC1582" s="1"/>
      <c r="AD1582" s="1"/>
      <c r="AE1582" s="1"/>
      <c r="AF1582" s="1"/>
      <c r="AG1582" s="1"/>
      <c r="AH1582" s="1"/>
      <c r="AI1582" s="1"/>
      <c r="AJ1582" s="1"/>
      <c r="AK1582" s="1"/>
      <c r="AL1582" s="1"/>
      <c r="AM1582" s="1"/>
      <c r="AN1582" s="1"/>
      <c r="AO1582" s="1"/>
      <c r="AP1582" s="1"/>
      <c r="AQ1582" s="1"/>
      <c r="AR1582" s="1"/>
      <c r="AS1582" s="1"/>
      <c r="AT1582" s="1"/>
      <c r="AU1582" s="1"/>
      <c r="AV1582" s="1"/>
      <c r="AW1582" s="1"/>
      <c r="AX1582" s="1"/>
      <c r="AY1582" s="1"/>
      <c r="AZ1582" s="1"/>
      <c r="BA1582" s="1"/>
      <c r="BB1582" s="1"/>
      <c r="BC1582" s="1"/>
      <c r="BD1582" s="1"/>
      <c r="BE1582" s="1"/>
      <c r="BF1582" s="1"/>
      <c r="BG1582" s="1"/>
      <c r="BH1582" s="1"/>
      <c r="BI1582" s="1"/>
      <c r="BJ1582" s="1"/>
      <c r="BK1582" s="1"/>
      <c r="BL1582" s="1"/>
      <c r="BM1582" s="1"/>
      <c r="BN1582" s="1"/>
      <c r="BO1582" s="1"/>
      <c r="BP1582" s="1"/>
      <c r="BQ1582" s="1"/>
      <c r="BR1582" s="1"/>
    </row>
    <row r="1583" spans="1:70" s="35" customFormat="1">
      <c r="A1583" s="1"/>
      <c r="C1583" s="37"/>
      <c r="I1583" s="1"/>
      <c r="J1583" s="1"/>
      <c r="K1583" s="1"/>
      <c r="L1583" s="1"/>
      <c r="M1583" s="1"/>
      <c r="N1583" s="1"/>
      <c r="O1583" s="1"/>
      <c r="P1583" s="1"/>
      <c r="Q1583" s="1"/>
      <c r="R1583" s="1"/>
      <c r="S1583" s="1"/>
      <c r="T1583" s="1"/>
      <c r="U1583" s="1"/>
      <c r="V1583" s="1"/>
      <c r="W1583" s="1"/>
      <c r="X1583" s="1"/>
      <c r="Y1583" s="1"/>
      <c r="Z1583" s="1"/>
      <c r="AA1583" s="1"/>
      <c r="AB1583" s="1"/>
      <c r="AC1583" s="1"/>
      <c r="AD1583" s="1"/>
      <c r="AE1583" s="1"/>
      <c r="AF1583" s="1"/>
      <c r="AG1583" s="1"/>
      <c r="AH1583" s="1"/>
      <c r="AI1583" s="1"/>
      <c r="AJ1583" s="1"/>
      <c r="AK1583" s="1"/>
      <c r="AL1583" s="1"/>
      <c r="AM1583" s="1"/>
      <c r="AN1583" s="1"/>
      <c r="AO1583" s="1"/>
      <c r="AP1583" s="1"/>
      <c r="AQ1583" s="1"/>
      <c r="AR1583" s="1"/>
      <c r="AS1583" s="1"/>
      <c r="AT1583" s="1"/>
      <c r="AU1583" s="1"/>
      <c r="AV1583" s="1"/>
      <c r="AW1583" s="1"/>
      <c r="AX1583" s="1"/>
      <c r="AY1583" s="1"/>
      <c r="AZ1583" s="1"/>
      <c r="BA1583" s="1"/>
      <c r="BB1583" s="1"/>
      <c r="BC1583" s="1"/>
      <c r="BD1583" s="1"/>
      <c r="BE1583" s="1"/>
      <c r="BF1583" s="1"/>
      <c r="BG1583" s="1"/>
      <c r="BH1583" s="1"/>
      <c r="BI1583" s="1"/>
      <c r="BJ1583" s="1"/>
      <c r="BK1583" s="1"/>
      <c r="BL1583" s="1"/>
      <c r="BM1583" s="1"/>
      <c r="BN1583" s="1"/>
      <c r="BO1583" s="1"/>
      <c r="BP1583" s="1"/>
      <c r="BQ1583" s="1"/>
      <c r="BR1583" s="1"/>
    </row>
    <row r="1584" spans="1:70" s="35" customFormat="1">
      <c r="A1584" s="1"/>
      <c r="C1584" s="37"/>
      <c r="I1584" s="1"/>
      <c r="J1584" s="1"/>
      <c r="K1584" s="1"/>
      <c r="L1584" s="1"/>
      <c r="M1584" s="1"/>
      <c r="N1584" s="1"/>
      <c r="O1584" s="1"/>
      <c r="P1584" s="1"/>
      <c r="Q1584" s="1"/>
      <c r="R1584" s="1"/>
      <c r="S1584" s="1"/>
      <c r="T1584" s="1"/>
      <c r="U1584" s="1"/>
      <c r="V1584" s="1"/>
      <c r="W1584" s="1"/>
      <c r="X1584" s="1"/>
      <c r="Y1584" s="1"/>
      <c r="Z1584" s="1"/>
      <c r="AA1584" s="1"/>
      <c r="AB1584" s="1"/>
      <c r="AC1584" s="1"/>
      <c r="AD1584" s="1"/>
      <c r="AE1584" s="1"/>
      <c r="AF1584" s="1"/>
      <c r="AG1584" s="1"/>
      <c r="AH1584" s="1"/>
      <c r="AI1584" s="1"/>
      <c r="AJ1584" s="1"/>
      <c r="AK1584" s="1"/>
      <c r="AL1584" s="1"/>
      <c r="AM1584" s="1"/>
      <c r="AN1584" s="1"/>
      <c r="AO1584" s="1"/>
      <c r="AP1584" s="1"/>
      <c r="AQ1584" s="1"/>
      <c r="AR1584" s="1"/>
      <c r="AS1584" s="1"/>
      <c r="AT1584" s="1"/>
      <c r="AU1584" s="1"/>
      <c r="AV1584" s="1"/>
      <c r="AW1584" s="1"/>
      <c r="AX1584" s="1"/>
      <c r="AY1584" s="1"/>
      <c r="AZ1584" s="1"/>
      <c r="BA1584" s="1"/>
      <c r="BB1584" s="1"/>
      <c r="BC1584" s="1"/>
      <c r="BD1584" s="1"/>
      <c r="BE1584" s="1"/>
      <c r="BF1584" s="1"/>
      <c r="BG1584" s="1"/>
      <c r="BH1584" s="1"/>
      <c r="BI1584" s="1"/>
      <c r="BJ1584" s="1"/>
      <c r="BK1584" s="1"/>
      <c r="BL1584" s="1"/>
      <c r="BM1584" s="1"/>
      <c r="BN1584" s="1"/>
      <c r="BO1584" s="1"/>
      <c r="BP1584" s="1"/>
      <c r="BQ1584" s="1"/>
      <c r="BR1584" s="1"/>
    </row>
    <row r="1585" spans="1:70" s="35" customFormat="1">
      <c r="A1585" s="1"/>
      <c r="C1585" s="37"/>
      <c r="I1585" s="1"/>
      <c r="J1585" s="1"/>
      <c r="K1585" s="1"/>
      <c r="L1585" s="1"/>
      <c r="M1585" s="1"/>
      <c r="N1585" s="1"/>
      <c r="O1585" s="1"/>
      <c r="P1585" s="1"/>
      <c r="Q1585" s="1"/>
      <c r="R1585" s="1"/>
      <c r="S1585" s="1"/>
      <c r="T1585" s="1"/>
      <c r="U1585" s="1"/>
      <c r="V1585" s="1"/>
      <c r="W1585" s="1"/>
      <c r="X1585" s="1"/>
      <c r="Y1585" s="1"/>
      <c r="Z1585" s="1"/>
      <c r="AA1585" s="1"/>
      <c r="AB1585" s="1"/>
      <c r="AC1585" s="1"/>
      <c r="AD1585" s="1"/>
      <c r="AE1585" s="1"/>
      <c r="AF1585" s="1"/>
      <c r="AG1585" s="1"/>
      <c r="AH1585" s="1"/>
      <c r="AI1585" s="1"/>
      <c r="AJ1585" s="1"/>
      <c r="AK1585" s="1"/>
      <c r="AL1585" s="1"/>
      <c r="AM1585" s="1"/>
      <c r="AN1585" s="1"/>
      <c r="AO1585" s="1"/>
      <c r="AP1585" s="1"/>
      <c r="AQ1585" s="1"/>
      <c r="AR1585" s="1"/>
      <c r="AS1585" s="1"/>
      <c r="AT1585" s="1"/>
      <c r="AU1585" s="1"/>
      <c r="AV1585" s="1"/>
      <c r="AW1585" s="1"/>
      <c r="AX1585" s="1"/>
      <c r="AY1585" s="1"/>
      <c r="AZ1585" s="1"/>
      <c r="BA1585" s="1"/>
      <c r="BB1585" s="1"/>
      <c r="BC1585" s="1"/>
      <c r="BD1585" s="1"/>
      <c r="BE1585" s="1"/>
      <c r="BF1585" s="1"/>
      <c r="BG1585" s="1"/>
      <c r="BH1585" s="1"/>
      <c r="BI1585" s="1"/>
      <c r="BJ1585" s="1"/>
      <c r="BK1585" s="1"/>
      <c r="BL1585" s="1"/>
      <c r="BM1585" s="1"/>
      <c r="BN1585" s="1"/>
      <c r="BO1585" s="1"/>
      <c r="BP1585" s="1"/>
      <c r="BQ1585" s="1"/>
      <c r="BR1585" s="1"/>
    </row>
    <row r="1586" spans="1:70" s="35" customFormat="1">
      <c r="A1586" s="1"/>
      <c r="C1586" s="37"/>
      <c r="I1586" s="1"/>
      <c r="J1586" s="1"/>
      <c r="K1586" s="1"/>
      <c r="L1586" s="1"/>
      <c r="M1586" s="1"/>
      <c r="N1586" s="1"/>
      <c r="O1586" s="1"/>
      <c r="P1586" s="1"/>
      <c r="Q1586" s="1"/>
      <c r="R1586" s="1"/>
      <c r="S1586" s="1"/>
      <c r="T1586" s="1"/>
      <c r="U1586" s="1"/>
      <c r="V1586" s="1"/>
      <c r="W1586" s="1"/>
      <c r="X1586" s="1"/>
      <c r="Y1586" s="1"/>
      <c r="Z1586" s="1"/>
      <c r="AA1586" s="1"/>
      <c r="AB1586" s="1"/>
      <c r="AC1586" s="1"/>
      <c r="AD1586" s="1"/>
      <c r="AE1586" s="1"/>
      <c r="AF1586" s="1"/>
      <c r="AG1586" s="1"/>
      <c r="AH1586" s="1"/>
      <c r="AI1586" s="1"/>
      <c r="AJ1586" s="1"/>
      <c r="AK1586" s="1"/>
      <c r="AL1586" s="1"/>
      <c r="AM1586" s="1"/>
      <c r="AN1586" s="1"/>
      <c r="AO1586" s="1"/>
      <c r="AP1586" s="1"/>
      <c r="AQ1586" s="1"/>
      <c r="AR1586" s="1"/>
      <c r="AS1586" s="1"/>
      <c r="AT1586" s="1"/>
      <c r="AU1586" s="1"/>
      <c r="AV1586" s="1"/>
      <c r="AW1586" s="1"/>
      <c r="AX1586" s="1"/>
      <c r="AY1586" s="1"/>
      <c r="AZ1586" s="1"/>
      <c r="BA1586" s="1"/>
      <c r="BB1586" s="1"/>
      <c r="BC1586" s="1"/>
      <c r="BD1586" s="1"/>
      <c r="BE1586" s="1"/>
      <c r="BF1586" s="1"/>
      <c r="BG1586" s="1"/>
      <c r="BH1586" s="1"/>
      <c r="BI1586" s="1"/>
      <c r="BJ1586" s="1"/>
      <c r="BK1586" s="1"/>
      <c r="BL1586" s="1"/>
      <c r="BM1586" s="1"/>
      <c r="BN1586" s="1"/>
      <c r="BO1586" s="1"/>
      <c r="BP1586" s="1"/>
      <c r="BQ1586" s="1"/>
      <c r="BR1586" s="1"/>
    </row>
    <row r="1587" spans="1:70" s="35" customFormat="1">
      <c r="A1587" s="1"/>
      <c r="C1587" s="37"/>
      <c r="I1587" s="1"/>
      <c r="J1587" s="1"/>
      <c r="K1587" s="1"/>
      <c r="L1587" s="1"/>
      <c r="M1587" s="1"/>
      <c r="N1587" s="1"/>
      <c r="O1587" s="1"/>
      <c r="P1587" s="1"/>
      <c r="Q1587" s="1"/>
      <c r="R1587" s="1"/>
      <c r="S1587" s="1"/>
      <c r="T1587" s="1"/>
      <c r="U1587" s="1"/>
      <c r="V1587" s="1"/>
      <c r="W1587" s="1"/>
      <c r="X1587" s="1"/>
      <c r="Y1587" s="1"/>
      <c r="Z1587" s="1"/>
      <c r="AA1587" s="1"/>
      <c r="AB1587" s="1"/>
      <c r="AC1587" s="1"/>
      <c r="AD1587" s="1"/>
      <c r="AE1587" s="1"/>
      <c r="AF1587" s="1"/>
      <c r="AG1587" s="1"/>
      <c r="AH1587" s="1"/>
      <c r="AI1587" s="1"/>
      <c r="AJ1587" s="1"/>
      <c r="AK1587" s="1"/>
      <c r="AL1587" s="1"/>
      <c r="AM1587" s="1"/>
      <c r="AN1587" s="1"/>
      <c r="AO1587" s="1"/>
      <c r="AP1587" s="1"/>
      <c r="AQ1587" s="1"/>
      <c r="AR1587" s="1"/>
      <c r="AS1587" s="1"/>
      <c r="AT1587" s="1"/>
      <c r="AU1587" s="1"/>
      <c r="AV1587" s="1"/>
      <c r="AW1587" s="1"/>
      <c r="AX1587" s="1"/>
      <c r="AY1587" s="1"/>
      <c r="AZ1587" s="1"/>
      <c r="BA1587" s="1"/>
      <c r="BB1587" s="1"/>
      <c r="BC1587" s="1"/>
      <c r="BD1587" s="1"/>
      <c r="BE1587" s="1"/>
      <c r="BF1587" s="1"/>
      <c r="BG1587" s="1"/>
      <c r="BH1587" s="1"/>
      <c r="BI1587" s="1"/>
      <c r="BJ1587" s="1"/>
      <c r="BK1587" s="1"/>
      <c r="BL1587" s="1"/>
      <c r="BM1587" s="1"/>
      <c r="BN1587" s="1"/>
      <c r="BO1587" s="1"/>
      <c r="BP1587" s="1"/>
      <c r="BQ1587" s="1"/>
      <c r="BR1587" s="1"/>
    </row>
    <row r="1588" spans="1:70" s="35" customFormat="1">
      <c r="A1588" s="1"/>
      <c r="C1588" s="37"/>
      <c r="I1588" s="1"/>
      <c r="J1588" s="1"/>
      <c r="K1588" s="1"/>
      <c r="L1588" s="1"/>
      <c r="M1588" s="1"/>
      <c r="N1588" s="1"/>
      <c r="O1588" s="1"/>
      <c r="P1588" s="1"/>
      <c r="Q1588" s="1"/>
      <c r="R1588" s="1"/>
      <c r="S1588" s="1"/>
      <c r="T1588" s="1"/>
      <c r="U1588" s="1"/>
      <c r="V1588" s="1"/>
      <c r="W1588" s="1"/>
      <c r="X1588" s="1"/>
      <c r="Y1588" s="1"/>
      <c r="Z1588" s="1"/>
      <c r="AA1588" s="1"/>
      <c r="AB1588" s="1"/>
      <c r="AC1588" s="1"/>
      <c r="AD1588" s="1"/>
      <c r="AE1588" s="1"/>
      <c r="AF1588" s="1"/>
      <c r="AG1588" s="1"/>
      <c r="AH1588" s="1"/>
      <c r="AI1588" s="1"/>
      <c r="AJ1588" s="1"/>
      <c r="AK1588" s="1"/>
      <c r="AL1588" s="1"/>
      <c r="AM1588" s="1"/>
      <c r="AN1588" s="1"/>
      <c r="AO1588" s="1"/>
      <c r="AP1588" s="1"/>
      <c r="AQ1588" s="1"/>
      <c r="AR1588" s="1"/>
      <c r="AS1588" s="1"/>
      <c r="AT1588" s="1"/>
      <c r="AU1588" s="1"/>
      <c r="AV1588" s="1"/>
      <c r="AW1588" s="1"/>
      <c r="AX1588" s="1"/>
      <c r="AY1588" s="1"/>
      <c r="AZ1588" s="1"/>
      <c r="BA1588" s="1"/>
      <c r="BB1588" s="1"/>
      <c r="BC1588" s="1"/>
      <c r="BD1588" s="1"/>
      <c r="BE1588" s="1"/>
      <c r="BF1588" s="1"/>
      <c r="BG1588" s="1"/>
      <c r="BH1588" s="1"/>
      <c r="BI1588" s="1"/>
      <c r="BJ1588" s="1"/>
      <c r="BK1588" s="1"/>
      <c r="BL1588" s="1"/>
      <c r="BM1588" s="1"/>
      <c r="BN1588" s="1"/>
      <c r="BO1588" s="1"/>
      <c r="BP1588" s="1"/>
      <c r="BQ1588" s="1"/>
      <c r="BR1588" s="1"/>
    </row>
    <row r="1589" spans="1:70" s="35" customFormat="1">
      <c r="A1589" s="1"/>
      <c r="C1589" s="37"/>
      <c r="I1589" s="1"/>
      <c r="J1589" s="1"/>
      <c r="K1589" s="1"/>
      <c r="L1589" s="1"/>
      <c r="M1589" s="1"/>
      <c r="N1589" s="1"/>
      <c r="O1589" s="1"/>
      <c r="P1589" s="1"/>
      <c r="Q1589" s="1"/>
      <c r="R1589" s="1"/>
      <c r="S1589" s="1"/>
      <c r="T1589" s="1"/>
      <c r="U1589" s="1"/>
      <c r="V1589" s="1"/>
      <c r="W1589" s="1"/>
      <c r="X1589" s="1"/>
      <c r="Y1589" s="1"/>
      <c r="Z1589" s="1"/>
      <c r="AA1589" s="1"/>
      <c r="AB1589" s="1"/>
      <c r="AC1589" s="1"/>
      <c r="AD1589" s="1"/>
      <c r="AE1589" s="1"/>
      <c r="AF1589" s="1"/>
      <c r="AG1589" s="1"/>
      <c r="AH1589" s="1"/>
      <c r="AI1589" s="1"/>
      <c r="AJ1589" s="1"/>
      <c r="AK1589" s="1"/>
      <c r="AL1589" s="1"/>
      <c r="AM1589" s="1"/>
      <c r="AN1589" s="1"/>
      <c r="AO1589" s="1"/>
      <c r="AP1589" s="1"/>
      <c r="AQ1589" s="1"/>
      <c r="AR1589" s="1"/>
      <c r="AS1589" s="1"/>
      <c r="AT1589" s="1"/>
      <c r="AU1589" s="1"/>
      <c r="AV1589" s="1"/>
      <c r="AW1589" s="1"/>
      <c r="AX1589" s="1"/>
      <c r="AY1589" s="1"/>
      <c r="AZ1589" s="1"/>
      <c r="BA1589" s="1"/>
      <c r="BB1589" s="1"/>
      <c r="BC1589" s="1"/>
      <c r="BD1589" s="1"/>
      <c r="BE1589" s="1"/>
      <c r="BF1589" s="1"/>
      <c r="BG1589" s="1"/>
      <c r="BH1589" s="1"/>
      <c r="BI1589" s="1"/>
      <c r="BJ1589" s="1"/>
      <c r="BK1589" s="1"/>
      <c r="BL1589" s="1"/>
      <c r="BM1589" s="1"/>
      <c r="BN1589" s="1"/>
      <c r="BO1589" s="1"/>
      <c r="BP1589" s="1"/>
      <c r="BQ1589" s="1"/>
      <c r="BR1589" s="1"/>
    </row>
    <row r="1590" spans="1:70" s="35" customFormat="1">
      <c r="A1590" s="1"/>
      <c r="C1590" s="37"/>
      <c r="I1590" s="1"/>
      <c r="J1590" s="1"/>
      <c r="K1590" s="1"/>
      <c r="L1590" s="1"/>
      <c r="M1590" s="1"/>
      <c r="N1590" s="1"/>
      <c r="O1590" s="1"/>
      <c r="P1590" s="1"/>
      <c r="Q1590" s="1"/>
      <c r="R1590" s="1"/>
      <c r="S1590" s="1"/>
      <c r="T1590" s="1"/>
      <c r="U1590" s="1"/>
      <c r="V1590" s="1"/>
      <c r="W1590" s="1"/>
      <c r="X1590" s="1"/>
      <c r="Y1590" s="1"/>
      <c r="Z1590" s="1"/>
      <c r="AA1590" s="1"/>
      <c r="AB1590" s="1"/>
      <c r="AC1590" s="1"/>
      <c r="AD1590" s="1"/>
      <c r="AE1590" s="1"/>
      <c r="AF1590" s="1"/>
      <c r="AG1590" s="1"/>
      <c r="AH1590" s="1"/>
      <c r="AI1590" s="1"/>
      <c r="AJ1590" s="1"/>
      <c r="AK1590" s="1"/>
      <c r="AL1590" s="1"/>
      <c r="AM1590" s="1"/>
      <c r="AN1590" s="1"/>
      <c r="AO1590" s="1"/>
      <c r="AP1590" s="1"/>
      <c r="AQ1590" s="1"/>
      <c r="AR1590" s="1"/>
      <c r="AS1590" s="1"/>
      <c r="AT1590" s="1"/>
      <c r="AU1590" s="1"/>
      <c r="AV1590" s="1"/>
      <c r="AW1590" s="1"/>
      <c r="AX1590" s="1"/>
      <c r="AY1590" s="1"/>
      <c r="AZ1590" s="1"/>
      <c r="BA1590" s="1"/>
      <c r="BB1590" s="1"/>
      <c r="BC1590" s="1"/>
      <c r="BD1590" s="1"/>
      <c r="BE1590" s="1"/>
      <c r="BF1590" s="1"/>
      <c r="BG1590" s="1"/>
      <c r="BH1590" s="1"/>
      <c r="BI1590" s="1"/>
      <c r="BJ1590" s="1"/>
      <c r="BK1590" s="1"/>
      <c r="BL1590" s="1"/>
      <c r="BM1590" s="1"/>
      <c r="BN1590" s="1"/>
      <c r="BO1590" s="1"/>
      <c r="BP1590" s="1"/>
      <c r="BQ1590" s="1"/>
      <c r="BR1590" s="1"/>
    </row>
    <row r="1591" spans="1:70" s="35" customFormat="1">
      <c r="A1591" s="1"/>
      <c r="C1591" s="37"/>
      <c r="I1591" s="1"/>
      <c r="J1591" s="1"/>
      <c r="K1591" s="1"/>
      <c r="L1591" s="1"/>
      <c r="M1591" s="1"/>
      <c r="N1591" s="1"/>
      <c r="O1591" s="1"/>
      <c r="P1591" s="1"/>
      <c r="Q1591" s="1"/>
      <c r="R1591" s="1"/>
      <c r="S1591" s="1"/>
      <c r="T1591" s="1"/>
      <c r="U1591" s="1"/>
      <c r="V1591" s="1"/>
      <c r="W1591" s="1"/>
      <c r="X1591" s="1"/>
      <c r="Y1591" s="1"/>
      <c r="Z1591" s="1"/>
      <c r="AA1591" s="1"/>
      <c r="AB1591" s="1"/>
      <c r="AC1591" s="1"/>
      <c r="AD1591" s="1"/>
      <c r="AE1591" s="1"/>
      <c r="AF1591" s="1"/>
      <c r="AG1591" s="1"/>
      <c r="AH1591" s="1"/>
      <c r="AI1591" s="1"/>
      <c r="AJ1591" s="1"/>
      <c r="AK1591" s="1"/>
      <c r="AL1591" s="1"/>
      <c r="AM1591" s="1"/>
      <c r="AN1591" s="1"/>
      <c r="AO1591" s="1"/>
      <c r="AP1591" s="1"/>
      <c r="AQ1591" s="1"/>
      <c r="AR1591" s="1"/>
      <c r="AS1591" s="1"/>
      <c r="AT1591" s="1"/>
      <c r="AU1591" s="1"/>
      <c r="AV1591" s="1"/>
      <c r="AW1591" s="1"/>
      <c r="AX1591" s="1"/>
      <c r="AY1591" s="1"/>
      <c r="AZ1591" s="1"/>
      <c r="BA1591" s="1"/>
      <c r="BB1591" s="1"/>
      <c r="BC1591" s="1"/>
      <c r="BD1591" s="1"/>
      <c r="BE1591" s="1"/>
      <c r="BF1591" s="1"/>
      <c r="BG1591" s="1"/>
      <c r="BH1591" s="1"/>
      <c r="BI1591" s="1"/>
      <c r="BJ1591" s="1"/>
      <c r="BK1591" s="1"/>
      <c r="BL1591" s="1"/>
      <c r="BM1591" s="1"/>
      <c r="BN1591" s="1"/>
      <c r="BO1591" s="1"/>
      <c r="BP1591" s="1"/>
      <c r="BQ1591" s="1"/>
      <c r="BR1591" s="1"/>
    </row>
    <row r="1592" spans="1:70" s="35" customFormat="1">
      <c r="A1592" s="1"/>
      <c r="C1592" s="37"/>
      <c r="I1592" s="1"/>
      <c r="J1592" s="1"/>
      <c r="K1592" s="1"/>
      <c r="L1592" s="1"/>
      <c r="M1592" s="1"/>
      <c r="N1592" s="1"/>
      <c r="O1592" s="1"/>
      <c r="P1592" s="1"/>
      <c r="Q1592" s="1"/>
      <c r="R1592" s="1"/>
      <c r="S1592" s="1"/>
      <c r="T1592" s="1"/>
      <c r="U1592" s="1"/>
      <c r="V1592" s="1"/>
      <c r="W1592" s="1"/>
      <c r="X1592" s="1"/>
      <c r="Y1592" s="1"/>
      <c r="Z1592" s="1"/>
      <c r="AA1592" s="1"/>
      <c r="AB1592" s="1"/>
      <c r="AC1592" s="1"/>
      <c r="AD1592" s="1"/>
      <c r="AE1592" s="1"/>
      <c r="AF1592" s="1"/>
      <c r="AG1592" s="1"/>
      <c r="AH1592" s="1"/>
      <c r="AI1592" s="1"/>
      <c r="AJ1592" s="1"/>
      <c r="AK1592" s="1"/>
      <c r="AL1592" s="1"/>
      <c r="AM1592" s="1"/>
      <c r="AN1592" s="1"/>
      <c r="AO1592" s="1"/>
      <c r="AP1592" s="1"/>
      <c r="AQ1592" s="1"/>
      <c r="AR1592" s="1"/>
      <c r="AS1592" s="1"/>
      <c r="AT1592" s="1"/>
      <c r="AU1592" s="1"/>
      <c r="AV1592" s="1"/>
      <c r="AW1592" s="1"/>
      <c r="AX1592" s="1"/>
      <c r="AY1592" s="1"/>
      <c r="AZ1592" s="1"/>
      <c r="BA1592" s="1"/>
      <c r="BB1592" s="1"/>
      <c r="BC1592" s="1"/>
      <c r="BD1592" s="1"/>
      <c r="BE1592" s="1"/>
      <c r="BF1592" s="1"/>
      <c r="BG1592" s="1"/>
      <c r="BH1592" s="1"/>
      <c r="BI1592" s="1"/>
      <c r="BJ1592" s="1"/>
      <c r="BK1592" s="1"/>
      <c r="BL1592" s="1"/>
      <c r="BM1592" s="1"/>
      <c r="BN1592" s="1"/>
      <c r="BO1592" s="1"/>
      <c r="BP1592" s="1"/>
      <c r="BQ1592" s="1"/>
      <c r="BR1592" s="1"/>
    </row>
    <row r="1593" spans="1:70" s="35" customFormat="1">
      <c r="A1593" s="1"/>
      <c r="C1593" s="37"/>
      <c r="I1593" s="1"/>
      <c r="J1593" s="1"/>
      <c r="K1593" s="1"/>
      <c r="L1593" s="1"/>
      <c r="M1593" s="1"/>
      <c r="N1593" s="1"/>
      <c r="O1593" s="1"/>
      <c r="P1593" s="1"/>
      <c r="Q1593" s="1"/>
      <c r="R1593" s="1"/>
      <c r="S1593" s="1"/>
      <c r="T1593" s="1"/>
      <c r="U1593" s="1"/>
      <c r="V1593" s="1"/>
      <c r="W1593" s="1"/>
      <c r="X1593" s="1"/>
      <c r="Y1593" s="1"/>
      <c r="Z1593" s="1"/>
      <c r="AA1593" s="1"/>
      <c r="AB1593" s="1"/>
      <c r="AC1593" s="1"/>
      <c r="AD1593" s="1"/>
      <c r="AE1593" s="1"/>
      <c r="AF1593" s="1"/>
      <c r="AG1593" s="1"/>
      <c r="AH1593" s="1"/>
      <c r="AI1593" s="1"/>
      <c r="AJ1593" s="1"/>
      <c r="AK1593" s="1"/>
      <c r="AL1593" s="1"/>
      <c r="AM1593" s="1"/>
      <c r="AN1593" s="1"/>
      <c r="AO1593" s="1"/>
      <c r="AP1593" s="1"/>
      <c r="AQ1593" s="1"/>
      <c r="AR1593" s="1"/>
      <c r="AS1593" s="1"/>
      <c r="AT1593" s="1"/>
      <c r="AU1593" s="1"/>
      <c r="AV1593" s="1"/>
      <c r="AW1593" s="1"/>
      <c r="AX1593" s="1"/>
      <c r="AY1593" s="1"/>
      <c r="AZ1593" s="1"/>
      <c r="BA1593" s="1"/>
      <c r="BB1593" s="1"/>
      <c r="BC1593" s="1"/>
      <c r="BD1593" s="1"/>
      <c r="BE1593" s="1"/>
      <c r="BF1593" s="1"/>
      <c r="BG1593" s="1"/>
      <c r="BH1593" s="1"/>
      <c r="BI1593" s="1"/>
      <c r="BJ1593" s="1"/>
      <c r="BK1593" s="1"/>
      <c r="BL1593" s="1"/>
      <c r="BM1593" s="1"/>
      <c r="BN1593" s="1"/>
      <c r="BO1593" s="1"/>
      <c r="BP1593" s="1"/>
      <c r="BQ1593" s="1"/>
      <c r="BR1593" s="1"/>
    </row>
    <row r="1594" spans="1:70" s="35" customFormat="1">
      <c r="A1594" s="1"/>
      <c r="C1594" s="37"/>
      <c r="I1594" s="1"/>
      <c r="J1594" s="1"/>
      <c r="K1594" s="1"/>
      <c r="L1594" s="1"/>
      <c r="M1594" s="1"/>
      <c r="N1594" s="1"/>
      <c r="O1594" s="1"/>
      <c r="P1594" s="1"/>
      <c r="Q1594" s="1"/>
      <c r="R1594" s="1"/>
      <c r="S1594" s="1"/>
      <c r="T1594" s="1"/>
      <c r="U1594" s="1"/>
      <c r="V1594" s="1"/>
      <c r="W1594" s="1"/>
      <c r="X1594" s="1"/>
      <c r="Y1594" s="1"/>
      <c r="Z1594" s="1"/>
      <c r="AA1594" s="1"/>
      <c r="AB1594" s="1"/>
      <c r="AC1594" s="1"/>
      <c r="AD1594" s="1"/>
      <c r="AE1594" s="1"/>
      <c r="AF1594" s="1"/>
      <c r="AG1594" s="1"/>
      <c r="AH1594" s="1"/>
      <c r="AI1594" s="1"/>
      <c r="AJ1594" s="1"/>
      <c r="AK1594" s="1"/>
      <c r="AL1594" s="1"/>
      <c r="AM1594" s="1"/>
      <c r="AN1594" s="1"/>
      <c r="AO1594" s="1"/>
      <c r="AP1594" s="1"/>
      <c r="AQ1594" s="1"/>
      <c r="AR1594" s="1"/>
      <c r="AS1594" s="1"/>
      <c r="AT1594" s="1"/>
      <c r="AU1594" s="1"/>
      <c r="AV1594" s="1"/>
      <c r="AW1594" s="1"/>
      <c r="AX1594" s="1"/>
      <c r="AY1594" s="1"/>
      <c r="AZ1594" s="1"/>
      <c r="BA1594" s="1"/>
      <c r="BB1594" s="1"/>
      <c r="BC1594" s="1"/>
      <c r="BD1594" s="1"/>
      <c r="BE1594" s="1"/>
      <c r="BF1594" s="1"/>
      <c r="BG1594" s="1"/>
      <c r="BH1594" s="1"/>
      <c r="BI1594" s="1"/>
      <c r="BJ1594" s="1"/>
      <c r="BK1594" s="1"/>
      <c r="BL1594" s="1"/>
      <c r="BM1594" s="1"/>
      <c r="BN1594" s="1"/>
      <c r="BO1594" s="1"/>
      <c r="BP1594" s="1"/>
      <c r="BQ1594" s="1"/>
      <c r="BR1594" s="1"/>
    </row>
    <row r="1595" spans="1:70" s="35" customFormat="1">
      <c r="A1595" s="1"/>
      <c r="C1595" s="37"/>
      <c r="I1595" s="1"/>
      <c r="J1595" s="1"/>
      <c r="K1595" s="1"/>
      <c r="L1595" s="1"/>
      <c r="M1595" s="1"/>
      <c r="N1595" s="1"/>
      <c r="O1595" s="1"/>
      <c r="P1595" s="1"/>
      <c r="Q1595" s="1"/>
      <c r="R1595" s="1"/>
      <c r="S1595" s="1"/>
      <c r="T1595" s="1"/>
      <c r="U1595" s="1"/>
      <c r="V1595" s="1"/>
      <c r="W1595" s="1"/>
      <c r="X1595" s="1"/>
      <c r="Y1595" s="1"/>
      <c r="Z1595" s="1"/>
      <c r="AA1595" s="1"/>
      <c r="AB1595" s="1"/>
      <c r="AC1595" s="1"/>
      <c r="AD1595" s="1"/>
      <c r="AE1595" s="1"/>
      <c r="AF1595" s="1"/>
      <c r="AG1595" s="1"/>
      <c r="AH1595" s="1"/>
      <c r="AI1595" s="1"/>
      <c r="AJ1595" s="1"/>
      <c r="AK1595" s="1"/>
      <c r="AL1595" s="1"/>
      <c r="AM1595" s="1"/>
      <c r="AN1595" s="1"/>
      <c r="AO1595" s="1"/>
      <c r="AP1595" s="1"/>
      <c r="AQ1595" s="1"/>
      <c r="AR1595" s="1"/>
      <c r="AS1595" s="1"/>
      <c r="AT1595" s="1"/>
      <c r="AU1595" s="1"/>
      <c r="AV1595" s="1"/>
      <c r="AW1595" s="1"/>
      <c r="AX1595" s="1"/>
      <c r="AY1595" s="1"/>
      <c r="AZ1595" s="1"/>
      <c r="BA1595" s="1"/>
      <c r="BB1595" s="1"/>
      <c r="BC1595" s="1"/>
      <c r="BD1595" s="1"/>
      <c r="BE1595" s="1"/>
      <c r="BF1595" s="1"/>
      <c r="BG1595" s="1"/>
      <c r="BH1595" s="1"/>
      <c r="BI1595" s="1"/>
      <c r="BJ1595" s="1"/>
      <c r="BK1595" s="1"/>
      <c r="BL1595" s="1"/>
      <c r="BM1595" s="1"/>
      <c r="BN1595" s="1"/>
      <c r="BO1595" s="1"/>
      <c r="BP1595" s="1"/>
      <c r="BQ1595" s="1"/>
      <c r="BR1595" s="1"/>
    </row>
    <row r="1596" spans="1:70" s="35" customFormat="1">
      <c r="A1596" s="1"/>
      <c r="C1596" s="37"/>
      <c r="I1596" s="1"/>
      <c r="J1596" s="1"/>
      <c r="K1596" s="1"/>
      <c r="L1596" s="1"/>
      <c r="M1596" s="1"/>
      <c r="N1596" s="1"/>
      <c r="O1596" s="1"/>
      <c r="P1596" s="1"/>
      <c r="Q1596" s="1"/>
      <c r="R1596" s="1"/>
      <c r="S1596" s="1"/>
      <c r="T1596" s="1"/>
      <c r="U1596" s="1"/>
      <c r="V1596" s="1"/>
      <c r="W1596" s="1"/>
      <c r="X1596" s="1"/>
      <c r="Y1596" s="1"/>
      <c r="Z1596" s="1"/>
      <c r="AA1596" s="1"/>
      <c r="AB1596" s="1"/>
      <c r="AC1596" s="1"/>
      <c r="AD1596" s="1"/>
      <c r="AE1596" s="1"/>
      <c r="AF1596" s="1"/>
      <c r="AG1596" s="1"/>
      <c r="AH1596" s="1"/>
      <c r="AI1596" s="1"/>
      <c r="AJ1596" s="1"/>
      <c r="AK1596" s="1"/>
      <c r="AL1596" s="1"/>
      <c r="AM1596" s="1"/>
      <c r="AN1596" s="1"/>
      <c r="AO1596" s="1"/>
      <c r="AP1596" s="1"/>
      <c r="AQ1596" s="1"/>
      <c r="AR1596" s="1"/>
      <c r="AS1596" s="1"/>
      <c r="AT1596" s="1"/>
      <c r="AU1596" s="1"/>
      <c r="AV1596" s="1"/>
      <c r="AW1596" s="1"/>
      <c r="AX1596" s="1"/>
      <c r="AY1596" s="1"/>
      <c r="AZ1596" s="1"/>
      <c r="BA1596" s="1"/>
      <c r="BB1596" s="1"/>
      <c r="BC1596" s="1"/>
      <c r="BD1596" s="1"/>
      <c r="BE1596" s="1"/>
      <c r="BF1596" s="1"/>
      <c r="BG1596" s="1"/>
      <c r="BH1596" s="1"/>
      <c r="BI1596" s="1"/>
      <c r="BJ1596" s="1"/>
      <c r="BK1596" s="1"/>
      <c r="BL1596" s="1"/>
      <c r="BM1596" s="1"/>
      <c r="BN1596" s="1"/>
      <c r="BO1596" s="1"/>
      <c r="BP1596" s="1"/>
      <c r="BQ1596" s="1"/>
      <c r="BR1596" s="1"/>
    </row>
    <row r="1597" spans="1:70" s="35" customFormat="1">
      <c r="A1597" s="1"/>
      <c r="C1597" s="37"/>
      <c r="I1597" s="1"/>
      <c r="J1597" s="1"/>
      <c r="K1597" s="1"/>
      <c r="L1597" s="1"/>
      <c r="M1597" s="1"/>
      <c r="N1597" s="1"/>
      <c r="O1597" s="1"/>
      <c r="P1597" s="1"/>
      <c r="Q1597" s="1"/>
      <c r="R1597" s="1"/>
      <c r="S1597" s="1"/>
      <c r="T1597" s="1"/>
      <c r="U1597" s="1"/>
      <c r="V1597" s="1"/>
      <c r="W1597" s="1"/>
      <c r="X1597" s="1"/>
      <c r="Y1597" s="1"/>
      <c r="Z1597" s="1"/>
      <c r="AA1597" s="1"/>
      <c r="AB1597" s="1"/>
      <c r="AC1597" s="1"/>
      <c r="AD1597" s="1"/>
      <c r="AE1597" s="1"/>
      <c r="AF1597" s="1"/>
      <c r="AG1597" s="1"/>
      <c r="AH1597" s="1"/>
      <c r="AI1597" s="1"/>
      <c r="AJ1597" s="1"/>
      <c r="AK1597" s="1"/>
      <c r="AL1597" s="1"/>
      <c r="AM1597" s="1"/>
      <c r="AN1597" s="1"/>
      <c r="AO1597" s="1"/>
      <c r="AP1597" s="1"/>
      <c r="AQ1597" s="1"/>
      <c r="AR1597" s="1"/>
      <c r="AS1597" s="1"/>
      <c r="AT1597" s="1"/>
      <c r="AU1597" s="1"/>
      <c r="AV1597" s="1"/>
      <c r="AW1597" s="1"/>
      <c r="AX1597" s="1"/>
      <c r="AY1597" s="1"/>
      <c r="AZ1597" s="1"/>
      <c r="BA1597" s="1"/>
      <c r="BB1597" s="1"/>
      <c r="BC1597" s="1"/>
      <c r="BD1597" s="1"/>
      <c r="BE1597" s="1"/>
      <c r="BF1597" s="1"/>
      <c r="BG1597" s="1"/>
      <c r="BH1597" s="1"/>
      <c r="BI1597" s="1"/>
      <c r="BJ1597" s="1"/>
      <c r="BK1597" s="1"/>
      <c r="BL1597" s="1"/>
      <c r="BM1597" s="1"/>
      <c r="BN1597" s="1"/>
      <c r="BO1597" s="1"/>
      <c r="BP1597" s="1"/>
      <c r="BQ1597" s="1"/>
      <c r="BR1597" s="1"/>
    </row>
    <row r="1598" spans="1:70" s="35" customFormat="1">
      <c r="A1598" s="1"/>
      <c r="C1598" s="37"/>
      <c r="I1598" s="1"/>
      <c r="J1598" s="1"/>
      <c r="K1598" s="1"/>
      <c r="L1598" s="1"/>
      <c r="M1598" s="1"/>
      <c r="N1598" s="1"/>
      <c r="O1598" s="1"/>
      <c r="P1598" s="1"/>
      <c r="Q1598" s="1"/>
      <c r="R1598" s="1"/>
      <c r="S1598" s="1"/>
      <c r="T1598" s="1"/>
      <c r="U1598" s="1"/>
      <c r="V1598" s="1"/>
      <c r="W1598" s="1"/>
      <c r="X1598" s="1"/>
      <c r="Y1598" s="1"/>
      <c r="Z1598" s="1"/>
      <c r="AA1598" s="1"/>
      <c r="AB1598" s="1"/>
      <c r="AC1598" s="1"/>
      <c r="AD1598" s="1"/>
      <c r="AE1598" s="1"/>
      <c r="AF1598" s="1"/>
      <c r="AG1598" s="1"/>
      <c r="AH1598" s="1"/>
      <c r="AI1598" s="1"/>
      <c r="AJ1598" s="1"/>
      <c r="AK1598" s="1"/>
      <c r="AL1598" s="1"/>
      <c r="AM1598" s="1"/>
      <c r="AN1598" s="1"/>
      <c r="AO1598" s="1"/>
      <c r="AP1598" s="1"/>
      <c r="AQ1598" s="1"/>
      <c r="AR1598" s="1"/>
      <c r="AS1598" s="1"/>
      <c r="AT1598" s="1"/>
      <c r="AU1598" s="1"/>
      <c r="AV1598" s="1"/>
      <c r="AW1598" s="1"/>
      <c r="AX1598" s="1"/>
      <c r="AY1598" s="1"/>
      <c r="AZ1598" s="1"/>
      <c r="BA1598" s="1"/>
      <c r="BB1598" s="1"/>
      <c r="BC1598" s="1"/>
      <c r="BD1598" s="1"/>
      <c r="BE1598" s="1"/>
      <c r="BF1598" s="1"/>
      <c r="BG1598" s="1"/>
      <c r="BH1598" s="1"/>
      <c r="BI1598" s="1"/>
      <c r="BJ1598" s="1"/>
      <c r="BK1598" s="1"/>
      <c r="BL1598" s="1"/>
      <c r="BM1598" s="1"/>
      <c r="BN1598" s="1"/>
      <c r="BO1598" s="1"/>
      <c r="BP1598" s="1"/>
      <c r="BQ1598" s="1"/>
      <c r="BR1598" s="1"/>
    </row>
    <row r="1599" spans="1:70" s="35" customFormat="1">
      <c r="A1599" s="1"/>
      <c r="C1599" s="37"/>
      <c r="I1599" s="1"/>
      <c r="J1599" s="1"/>
      <c r="K1599" s="1"/>
      <c r="L1599" s="1"/>
      <c r="M1599" s="1"/>
      <c r="N1599" s="1"/>
      <c r="O1599" s="1"/>
      <c r="P1599" s="1"/>
      <c r="Q1599" s="1"/>
      <c r="R1599" s="1"/>
      <c r="S1599" s="1"/>
      <c r="T1599" s="1"/>
      <c r="U1599" s="1"/>
      <c r="V1599" s="1"/>
      <c r="W1599" s="1"/>
      <c r="X1599" s="1"/>
      <c r="Y1599" s="1"/>
      <c r="Z1599" s="1"/>
      <c r="AA1599" s="1"/>
      <c r="AB1599" s="1"/>
      <c r="AC1599" s="1"/>
      <c r="AD1599" s="1"/>
      <c r="AE1599" s="1"/>
      <c r="AF1599" s="1"/>
      <c r="AG1599" s="1"/>
      <c r="AH1599" s="1"/>
      <c r="AI1599" s="1"/>
      <c r="AJ1599" s="1"/>
      <c r="AK1599" s="1"/>
      <c r="AL1599" s="1"/>
      <c r="AM1599" s="1"/>
      <c r="AN1599" s="1"/>
      <c r="AO1599" s="1"/>
      <c r="AP1599" s="1"/>
      <c r="AQ1599" s="1"/>
      <c r="AR1599" s="1"/>
      <c r="AS1599" s="1"/>
      <c r="AT1599" s="1"/>
      <c r="AU1599" s="1"/>
      <c r="AV1599" s="1"/>
      <c r="AW1599" s="1"/>
      <c r="AX1599" s="1"/>
      <c r="AY1599" s="1"/>
      <c r="AZ1599" s="1"/>
      <c r="BA1599" s="1"/>
      <c r="BB1599" s="1"/>
      <c r="BC1599" s="1"/>
      <c r="BD1599" s="1"/>
      <c r="BE1599" s="1"/>
      <c r="BF1599" s="1"/>
      <c r="BG1599" s="1"/>
      <c r="BH1599" s="1"/>
      <c r="BI1599" s="1"/>
      <c r="BJ1599" s="1"/>
      <c r="BK1599" s="1"/>
      <c r="BL1599" s="1"/>
      <c r="BM1599" s="1"/>
      <c r="BN1599" s="1"/>
      <c r="BO1599" s="1"/>
      <c r="BP1599" s="1"/>
      <c r="BQ1599" s="1"/>
      <c r="BR1599" s="1"/>
    </row>
    <row r="1600" spans="1:70" s="35" customFormat="1">
      <c r="A1600" s="1"/>
      <c r="C1600" s="37"/>
      <c r="I1600" s="1"/>
      <c r="J1600" s="1"/>
      <c r="K1600" s="1"/>
      <c r="L1600" s="1"/>
      <c r="M1600" s="1"/>
      <c r="N1600" s="1"/>
      <c r="O1600" s="1"/>
      <c r="P1600" s="1"/>
      <c r="Q1600" s="1"/>
      <c r="R1600" s="1"/>
      <c r="S1600" s="1"/>
      <c r="T1600" s="1"/>
      <c r="U1600" s="1"/>
      <c r="V1600" s="1"/>
      <c r="W1600" s="1"/>
      <c r="X1600" s="1"/>
      <c r="Y1600" s="1"/>
      <c r="Z1600" s="1"/>
      <c r="AA1600" s="1"/>
      <c r="AB1600" s="1"/>
      <c r="AC1600" s="1"/>
      <c r="AD1600" s="1"/>
      <c r="AE1600" s="1"/>
      <c r="AF1600" s="1"/>
      <c r="AG1600" s="1"/>
      <c r="AH1600" s="1"/>
      <c r="AI1600" s="1"/>
      <c r="AJ1600" s="1"/>
      <c r="AK1600" s="1"/>
      <c r="AL1600" s="1"/>
      <c r="AM1600" s="1"/>
      <c r="AN1600" s="1"/>
      <c r="AO1600" s="1"/>
      <c r="AP1600" s="1"/>
      <c r="AQ1600" s="1"/>
      <c r="AR1600" s="1"/>
      <c r="AS1600" s="1"/>
      <c r="AT1600" s="1"/>
      <c r="AU1600" s="1"/>
      <c r="AV1600" s="1"/>
      <c r="AW1600" s="1"/>
      <c r="AX1600" s="1"/>
      <c r="AY1600" s="1"/>
      <c r="AZ1600" s="1"/>
      <c r="BA1600" s="1"/>
      <c r="BB1600" s="1"/>
      <c r="BC1600" s="1"/>
      <c r="BD1600" s="1"/>
      <c r="BE1600" s="1"/>
      <c r="BF1600" s="1"/>
      <c r="BG1600" s="1"/>
      <c r="BH1600" s="1"/>
      <c r="BI1600" s="1"/>
      <c r="BJ1600" s="1"/>
      <c r="BK1600" s="1"/>
      <c r="BL1600" s="1"/>
      <c r="BM1600" s="1"/>
      <c r="BN1600" s="1"/>
      <c r="BO1600" s="1"/>
      <c r="BP1600" s="1"/>
      <c r="BQ1600" s="1"/>
      <c r="BR1600" s="1"/>
    </row>
    <row r="1601" spans="1:70" s="35" customFormat="1">
      <c r="A1601" s="1"/>
      <c r="C1601" s="37"/>
      <c r="I1601" s="1"/>
      <c r="J1601" s="1"/>
      <c r="K1601" s="1"/>
      <c r="L1601" s="1"/>
      <c r="M1601" s="1"/>
      <c r="N1601" s="1"/>
      <c r="O1601" s="1"/>
      <c r="P1601" s="1"/>
      <c r="Q1601" s="1"/>
      <c r="R1601" s="1"/>
      <c r="S1601" s="1"/>
      <c r="T1601" s="1"/>
      <c r="U1601" s="1"/>
      <c r="V1601" s="1"/>
      <c r="W1601" s="1"/>
      <c r="X1601" s="1"/>
      <c r="Y1601" s="1"/>
      <c r="Z1601" s="1"/>
      <c r="AA1601" s="1"/>
      <c r="AB1601" s="1"/>
      <c r="AC1601" s="1"/>
      <c r="AD1601" s="1"/>
      <c r="AE1601" s="1"/>
      <c r="AF1601" s="1"/>
      <c r="AG1601" s="1"/>
      <c r="AH1601" s="1"/>
      <c r="AI1601" s="1"/>
      <c r="AJ1601" s="1"/>
      <c r="AK1601" s="1"/>
      <c r="AL1601" s="1"/>
      <c r="AM1601" s="1"/>
      <c r="AN1601" s="1"/>
      <c r="AO1601" s="1"/>
      <c r="AP1601" s="1"/>
      <c r="AQ1601" s="1"/>
      <c r="AR1601" s="1"/>
      <c r="AS1601" s="1"/>
      <c r="AT1601" s="1"/>
      <c r="AU1601" s="1"/>
      <c r="AV1601" s="1"/>
      <c r="AW1601" s="1"/>
      <c r="AX1601" s="1"/>
      <c r="AY1601" s="1"/>
      <c r="AZ1601" s="1"/>
      <c r="BA1601" s="1"/>
      <c r="BB1601" s="1"/>
      <c r="BC1601" s="1"/>
      <c r="BD1601" s="1"/>
      <c r="BE1601" s="1"/>
      <c r="BF1601" s="1"/>
      <c r="BG1601" s="1"/>
      <c r="BH1601" s="1"/>
      <c r="BI1601" s="1"/>
      <c r="BJ1601" s="1"/>
      <c r="BK1601" s="1"/>
      <c r="BL1601" s="1"/>
      <c r="BM1601" s="1"/>
      <c r="BN1601" s="1"/>
      <c r="BO1601" s="1"/>
      <c r="BP1601" s="1"/>
      <c r="BQ1601" s="1"/>
      <c r="BR1601" s="1"/>
    </row>
    <row r="1602" spans="1:70" s="35" customFormat="1">
      <c r="A1602" s="1"/>
      <c r="C1602" s="37"/>
      <c r="I1602" s="1"/>
      <c r="J1602" s="1"/>
      <c r="K1602" s="1"/>
      <c r="L1602" s="1"/>
      <c r="M1602" s="1"/>
      <c r="N1602" s="1"/>
      <c r="O1602" s="1"/>
      <c r="P1602" s="1"/>
      <c r="Q1602" s="1"/>
      <c r="R1602" s="1"/>
      <c r="S1602" s="1"/>
      <c r="T1602" s="1"/>
      <c r="U1602" s="1"/>
      <c r="V1602" s="1"/>
      <c r="W1602" s="1"/>
      <c r="X1602" s="1"/>
      <c r="Y1602" s="1"/>
      <c r="Z1602" s="1"/>
      <c r="AA1602" s="1"/>
      <c r="AB1602" s="1"/>
      <c r="AC1602" s="1"/>
      <c r="AD1602" s="1"/>
      <c r="AE1602" s="1"/>
      <c r="AF1602" s="1"/>
      <c r="AG1602" s="1"/>
      <c r="AH1602" s="1"/>
      <c r="AI1602" s="1"/>
      <c r="AJ1602" s="1"/>
      <c r="AK1602" s="1"/>
      <c r="AL1602" s="1"/>
      <c r="AM1602" s="1"/>
      <c r="AN1602" s="1"/>
      <c r="AO1602" s="1"/>
      <c r="AP1602" s="1"/>
      <c r="AQ1602" s="1"/>
      <c r="AR1602" s="1"/>
      <c r="AS1602" s="1"/>
      <c r="AT1602" s="1"/>
      <c r="AU1602" s="1"/>
      <c r="AV1602" s="1"/>
      <c r="AW1602" s="1"/>
      <c r="AX1602" s="1"/>
      <c r="AY1602" s="1"/>
      <c r="AZ1602" s="1"/>
      <c r="BA1602" s="1"/>
      <c r="BB1602" s="1"/>
      <c r="BC1602" s="1"/>
      <c r="BD1602" s="1"/>
      <c r="BE1602" s="1"/>
      <c r="BF1602" s="1"/>
      <c r="BG1602" s="1"/>
      <c r="BH1602" s="1"/>
      <c r="BI1602" s="1"/>
      <c r="BJ1602" s="1"/>
      <c r="BK1602" s="1"/>
      <c r="BL1602" s="1"/>
      <c r="BM1602" s="1"/>
      <c r="BN1602" s="1"/>
      <c r="BO1602" s="1"/>
      <c r="BP1602" s="1"/>
      <c r="BQ1602" s="1"/>
      <c r="BR1602" s="1"/>
    </row>
    <row r="1603" spans="1:70" s="35" customFormat="1">
      <c r="A1603" s="1"/>
      <c r="C1603" s="37"/>
      <c r="I1603" s="1"/>
      <c r="J1603" s="1"/>
      <c r="K1603" s="1"/>
      <c r="L1603" s="1"/>
      <c r="M1603" s="1"/>
      <c r="N1603" s="1"/>
      <c r="O1603" s="1"/>
      <c r="P1603" s="1"/>
      <c r="Q1603" s="1"/>
      <c r="R1603" s="1"/>
      <c r="S1603" s="1"/>
      <c r="T1603" s="1"/>
      <c r="U1603" s="1"/>
      <c r="V1603" s="1"/>
      <c r="W1603" s="1"/>
      <c r="X1603" s="1"/>
      <c r="Y1603" s="1"/>
      <c r="Z1603" s="1"/>
      <c r="AA1603" s="1"/>
      <c r="AB1603" s="1"/>
      <c r="AC1603" s="1"/>
      <c r="AD1603" s="1"/>
      <c r="AE1603" s="1"/>
      <c r="AF1603" s="1"/>
      <c r="AG1603" s="1"/>
      <c r="AH1603" s="1"/>
      <c r="AI1603" s="1"/>
      <c r="AJ1603" s="1"/>
      <c r="AK1603" s="1"/>
      <c r="AL1603" s="1"/>
      <c r="AM1603" s="1"/>
      <c r="AN1603" s="1"/>
      <c r="AO1603" s="1"/>
      <c r="AP1603" s="1"/>
      <c r="AQ1603" s="1"/>
      <c r="AR1603" s="1"/>
      <c r="AS1603" s="1"/>
      <c r="AT1603" s="1"/>
      <c r="AU1603" s="1"/>
      <c r="AV1603" s="1"/>
      <c r="AW1603" s="1"/>
      <c r="AX1603" s="1"/>
      <c r="AY1603" s="1"/>
      <c r="AZ1603" s="1"/>
      <c r="BA1603" s="1"/>
      <c r="BB1603" s="1"/>
      <c r="BC1603" s="1"/>
      <c r="BD1603" s="1"/>
      <c r="BE1603" s="1"/>
      <c r="BF1603" s="1"/>
      <c r="BG1603" s="1"/>
      <c r="BH1603" s="1"/>
      <c r="BI1603" s="1"/>
      <c r="BJ1603" s="1"/>
      <c r="BK1603" s="1"/>
      <c r="BL1603" s="1"/>
      <c r="BM1603" s="1"/>
      <c r="BN1603" s="1"/>
      <c r="BO1603" s="1"/>
      <c r="BP1603" s="1"/>
      <c r="BQ1603" s="1"/>
      <c r="BR1603" s="1"/>
    </row>
    <row r="1604" spans="1:70" s="35" customFormat="1">
      <c r="A1604" s="1"/>
      <c r="C1604" s="37"/>
      <c r="I1604" s="1"/>
      <c r="J1604" s="1"/>
      <c r="K1604" s="1"/>
      <c r="L1604" s="1"/>
      <c r="M1604" s="1"/>
      <c r="N1604" s="1"/>
      <c r="O1604" s="1"/>
      <c r="P1604" s="1"/>
      <c r="Q1604" s="1"/>
      <c r="R1604" s="1"/>
      <c r="S1604" s="1"/>
      <c r="T1604" s="1"/>
      <c r="U1604" s="1"/>
      <c r="V1604" s="1"/>
      <c r="W1604" s="1"/>
      <c r="X1604" s="1"/>
      <c r="Y1604" s="1"/>
      <c r="Z1604" s="1"/>
      <c r="AA1604" s="1"/>
      <c r="AB1604" s="1"/>
      <c r="AC1604" s="1"/>
      <c r="AD1604" s="1"/>
      <c r="AE1604" s="1"/>
      <c r="AF1604" s="1"/>
      <c r="AG1604" s="1"/>
      <c r="AH1604" s="1"/>
      <c r="AI1604" s="1"/>
      <c r="AJ1604" s="1"/>
      <c r="AK1604" s="1"/>
      <c r="AL1604" s="1"/>
      <c r="AM1604" s="1"/>
      <c r="AN1604" s="1"/>
      <c r="AO1604" s="1"/>
      <c r="AP1604" s="1"/>
      <c r="AQ1604" s="1"/>
      <c r="AR1604" s="1"/>
      <c r="AS1604" s="1"/>
      <c r="AT1604" s="1"/>
      <c r="AU1604" s="1"/>
      <c r="AV1604" s="1"/>
      <c r="AW1604" s="1"/>
      <c r="AX1604" s="1"/>
      <c r="AY1604" s="1"/>
      <c r="AZ1604" s="1"/>
      <c r="BA1604" s="1"/>
      <c r="BB1604" s="1"/>
      <c r="BC1604" s="1"/>
      <c r="BD1604" s="1"/>
      <c r="BE1604" s="1"/>
      <c r="BF1604" s="1"/>
      <c r="BG1604" s="1"/>
      <c r="BH1604" s="1"/>
      <c r="BI1604" s="1"/>
      <c r="BJ1604" s="1"/>
      <c r="BK1604" s="1"/>
      <c r="BL1604" s="1"/>
      <c r="BM1604" s="1"/>
      <c r="BN1604" s="1"/>
      <c r="BO1604" s="1"/>
      <c r="BP1604" s="1"/>
      <c r="BQ1604" s="1"/>
      <c r="BR1604" s="1"/>
    </row>
    <row r="1605" spans="1:70" s="35" customFormat="1">
      <c r="A1605" s="1"/>
      <c r="C1605" s="37"/>
      <c r="I1605" s="1"/>
      <c r="J1605" s="1"/>
      <c r="K1605" s="1"/>
      <c r="L1605" s="1"/>
      <c r="M1605" s="1"/>
      <c r="N1605" s="1"/>
      <c r="O1605" s="1"/>
      <c r="P1605" s="1"/>
      <c r="Q1605" s="1"/>
      <c r="R1605" s="1"/>
      <c r="S1605" s="1"/>
      <c r="T1605" s="1"/>
      <c r="U1605" s="1"/>
      <c r="V1605" s="1"/>
      <c r="W1605" s="1"/>
      <c r="X1605" s="1"/>
      <c r="Y1605" s="1"/>
      <c r="Z1605" s="1"/>
      <c r="AA1605" s="1"/>
      <c r="AB1605" s="1"/>
      <c r="AC1605" s="1"/>
      <c r="AD1605" s="1"/>
      <c r="AE1605" s="1"/>
      <c r="AF1605" s="1"/>
      <c r="AG1605" s="1"/>
      <c r="AH1605" s="1"/>
      <c r="AI1605" s="1"/>
      <c r="AJ1605" s="1"/>
      <c r="AK1605" s="1"/>
      <c r="AL1605" s="1"/>
      <c r="AM1605" s="1"/>
      <c r="AN1605" s="1"/>
      <c r="AO1605" s="1"/>
      <c r="AP1605" s="1"/>
      <c r="AQ1605" s="1"/>
      <c r="AR1605" s="1"/>
      <c r="AS1605" s="1"/>
      <c r="AT1605" s="1"/>
      <c r="AU1605" s="1"/>
      <c r="AV1605" s="1"/>
      <c r="AW1605" s="1"/>
      <c r="AX1605" s="1"/>
      <c r="AY1605" s="1"/>
      <c r="AZ1605" s="1"/>
      <c r="BA1605" s="1"/>
      <c r="BB1605" s="1"/>
      <c r="BC1605" s="1"/>
      <c r="BD1605" s="1"/>
      <c r="BE1605" s="1"/>
      <c r="BF1605" s="1"/>
      <c r="BG1605" s="1"/>
      <c r="BH1605" s="1"/>
      <c r="BI1605" s="1"/>
      <c r="BJ1605" s="1"/>
      <c r="BK1605" s="1"/>
      <c r="BL1605" s="1"/>
      <c r="BM1605" s="1"/>
      <c r="BN1605" s="1"/>
      <c r="BO1605" s="1"/>
      <c r="BP1605" s="1"/>
      <c r="BQ1605" s="1"/>
      <c r="BR1605" s="1"/>
    </row>
    <row r="1606" spans="1:70" s="35" customFormat="1">
      <c r="A1606" s="1"/>
      <c r="C1606" s="37"/>
      <c r="I1606" s="1"/>
      <c r="J1606" s="1"/>
      <c r="K1606" s="1"/>
      <c r="L1606" s="1"/>
      <c r="M1606" s="1"/>
      <c r="N1606" s="1"/>
      <c r="O1606" s="1"/>
      <c r="P1606" s="1"/>
      <c r="Q1606" s="1"/>
      <c r="R1606" s="1"/>
      <c r="S1606" s="1"/>
      <c r="T1606" s="1"/>
      <c r="U1606" s="1"/>
      <c r="V1606" s="1"/>
      <c r="W1606" s="1"/>
      <c r="X1606" s="1"/>
      <c r="Y1606" s="1"/>
      <c r="Z1606" s="1"/>
      <c r="AA1606" s="1"/>
      <c r="AB1606" s="1"/>
      <c r="AC1606" s="1"/>
      <c r="AD1606" s="1"/>
      <c r="AE1606" s="1"/>
      <c r="AF1606" s="1"/>
      <c r="AG1606" s="1"/>
      <c r="AH1606" s="1"/>
      <c r="AI1606" s="1"/>
      <c r="AJ1606" s="1"/>
      <c r="AK1606" s="1"/>
      <c r="AL1606" s="1"/>
      <c r="AM1606" s="1"/>
      <c r="AN1606" s="1"/>
      <c r="AO1606" s="1"/>
      <c r="AP1606" s="1"/>
      <c r="AQ1606" s="1"/>
      <c r="AR1606" s="1"/>
      <c r="AS1606" s="1"/>
      <c r="AT1606" s="1"/>
      <c r="AU1606" s="1"/>
      <c r="AV1606" s="1"/>
      <c r="AW1606" s="1"/>
      <c r="AX1606" s="1"/>
      <c r="AY1606" s="1"/>
      <c r="AZ1606" s="1"/>
      <c r="BA1606" s="1"/>
      <c r="BB1606" s="1"/>
      <c r="BC1606" s="1"/>
      <c r="BD1606" s="1"/>
      <c r="BE1606" s="1"/>
      <c r="BF1606" s="1"/>
      <c r="BG1606" s="1"/>
      <c r="BH1606" s="1"/>
      <c r="BI1606" s="1"/>
      <c r="BJ1606" s="1"/>
      <c r="BK1606" s="1"/>
      <c r="BL1606" s="1"/>
      <c r="BM1606" s="1"/>
      <c r="BN1606" s="1"/>
      <c r="BO1606" s="1"/>
      <c r="BP1606" s="1"/>
      <c r="BQ1606" s="1"/>
      <c r="BR1606" s="1"/>
    </row>
    <row r="1607" spans="1:70" s="35" customFormat="1">
      <c r="A1607" s="1"/>
      <c r="C1607" s="37"/>
      <c r="I1607" s="1"/>
      <c r="J1607" s="1"/>
      <c r="K1607" s="1"/>
      <c r="L1607" s="1"/>
      <c r="M1607" s="1"/>
      <c r="N1607" s="1"/>
      <c r="O1607" s="1"/>
      <c r="P1607" s="1"/>
      <c r="Q1607" s="1"/>
      <c r="R1607" s="1"/>
      <c r="S1607" s="1"/>
      <c r="T1607" s="1"/>
      <c r="U1607" s="1"/>
      <c r="V1607" s="1"/>
      <c r="W1607" s="1"/>
      <c r="X1607" s="1"/>
      <c r="Y1607" s="1"/>
      <c r="Z1607" s="1"/>
      <c r="AA1607" s="1"/>
      <c r="AB1607" s="1"/>
      <c r="AC1607" s="1"/>
      <c r="AD1607" s="1"/>
      <c r="AE1607" s="1"/>
      <c r="AF1607" s="1"/>
      <c r="AG1607" s="1"/>
      <c r="AH1607" s="1"/>
      <c r="AI1607" s="1"/>
      <c r="AJ1607" s="1"/>
      <c r="AK1607" s="1"/>
      <c r="AL1607" s="1"/>
      <c r="AM1607" s="1"/>
      <c r="AN1607" s="1"/>
      <c r="AO1607" s="1"/>
      <c r="AP1607" s="1"/>
      <c r="AQ1607" s="1"/>
      <c r="AR1607" s="1"/>
      <c r="AS1607" s="1"/>
      <c r="AT1607" s="1"/>
      <c r="AU1607" s="1"/>
      <c r="AV1607" s="1"/>
      <c r="AW1607" s="1"/>
      <c r="AX1607" s="1"/>
      <c r="AY1607" s="1"/>
      <c r="AZ1607" s="1"/>
      <c r="BA1607" s="1"/>
      <c r="BB1607" s="1"/>
      <c r="BC1607" s="1"/>
      <c r="BD1607" s="1"/>
      <c r="BE1607" s="1"/>
      <c r="BF1607" s="1"/>
      <c r="BG1607" s="1"/>
      <c r="BH1607" s="1"/>
      <c r="BI1607" s="1"/>
      <c r="BJ1607" s="1"/>
      <c r="BK1607" s="1"/>
      <c r="BL1607" s="1"/>
      <c r="BM1607" s="1"/>
      <c r="BN1607" s="1"/>
      <c r="BO1607" s="1"/>
      <c r="BP1607" s="1"/>
      <c r="BQ1607" s="1"/>
      <c r="BR1607" s="1"/>
    </row>
    <row r="1608" spans="1:70" s="35" customFormat="1">
      <c r="A1608" s="1"/>
      <c r="C1608" s="37"/>
      <c r="I1608" s="1"/>
      <c r="J1608" s="1"/>
      <c r="K1608" s="1"/>
      <c r="L1608" s="1"/>
      <c r="M1608" s="1"/>
      <c r="N1608" s="1"/>
      <c r="O1608" s="1"/>
      <c r="P1608" s="1"/>
      <c r="Q1608" s="1"/>
      <c r="R1608" s="1"/>
      <c r="S1608" s="1"/>
      <c r="T1608" s="1"/>
      <c r="U1608" s="1"/>
      <c r="V1608" s="1"/>
      <c r="W1608" s="1"/>
      <c r="X1608" s="1"/>
      <c r="Y1608" s="1"/>
      <c r="Z1608" s="1"/>
      <c r="AA1608" s="1"/>
      <c r="AB1608" s="1"/>
      <c r="AC1608" s="1"/>
      <c r="AD1608" s="1"/>
      <c r="AE1608" s="1"/>
      <c r="AF1608" s="1"/>
      <c r="AG1608" s="1"/>
      <c r="AH1608" s="1"/>
      <c r="AI1608" s="1"/>
      <c r="AJ1608" s="1"/>
      <c r="AK1608" s="1"/>
      <c r="AL1608" s="1"/>
      <c r="AM1608" s="1"/>
      <c r="AN1608" s="1"/>
      <c r="AO1608" s="1"/>
      <c r="AP1608" s="1"/>
      <c r="AQ1608" s="1"/>
      <c r="AR1608" s="1"/>
      <c r="AS1608" s="1"/>
      <c r="AT1608" s="1"/>
      <c r="AU1608" s="1"/>
      <c r="AV1608" s="1"/>
      <c r="AW1608" s="1"/>
      <c r="AX1608" s="1"/>
      <c r="AY1608" s="1"/>
      <c r="AZ1608" s="1"/>
      <c r="BA1608" s="1"/>
      <c r="BB1608" s="1"/>
      <c r="BC1608" s="1"/>
      <c r="BD1608" s="1"/>
      <c r="BE1608" s="1"/>
      <c r="BF1608" s="1"/>
      <c r="BG1608" s="1"/>
      <c r="BH1608" s="1"/>
      <c r="BI1608" s="1"/>
      <c r="BJ1608" s="1"/>
      <c r="BK1608" s="1"/>
      <c r="BL1608" s="1"/>
      <c r="BM1608" s="1"/>
      <c r="BN1608" s="1"/>
      <c r="BO1608" s="1"/>
      <c r="BP1608" s="1"/>
      <c r="BQ1608" s="1"/>
      <c r="BR1608" s="1"/>
    </row>
    <row r="1609" spans="1:70" s="35" customFormat="1">
      <c r="A1609" s="1"/>
      <c r="C1609" s="37"/>
      <c r="I1609" s="1"/>
      <c r="J1609" s="1"/>
      <c r="K1609" s="1"/>
      <c r="L1609" s="1"/>
      <c r="M1609" s="1"/>
      <c r="N1609" s="1"/>
      <c r="O1609" s="1"/>
      <c r="P1609" s="1"/>
      <c r="Q1609" s="1"/>
      <c r="R1609" s="1"/>
      <c r="S1609" s="1"/>
      <c r="T1609" s="1"/>
      <c r="U1609" s="1"/>
      <c r="V1609" s="1"/>
      <c r="W1609" s="1"/>
      <c r="X1609" s="1"/>
      <c r="Y1609" s="1"/>
      <c r="Z1609" s="1"/>
      <c r="AA1609" s="1"/>
      <c r="AB1609" s="1"/>
      <c r="AC1609" s="1"/>
      <c r="AD1609" s="1"/>
      <c r="AE1609" s="1"/>
      <c r="AF1609" s="1"/>
      <c r="AG1609" s="1"/>
      <c r="AH1609" s="1"/>
      <c r="AI1609" s="1"/>
      <c r="AJ1609" s="1"/>
      <c r="AK1609" s="1"/>
      <c r="AL1609" s="1"/>
      <c r="AM1609" s="1"/>
      <c r="AN1609" s="1"/>
      <c r="AO1609" s="1"/>
      <c r="AP1609" s="1"/>
      <c r="AQ1609" s="1"/>
      <c r="AR1609" s="1"/>
      <c r="AS1609" s="1"/>
      <c r="AT1609" s="1"/>
      <c r="AU1609" s="1"/>
      <c r="AV1609" s="1"/>
      <c r="AW1609" s="1"/>
      <c r="AX1609" s="1"/>
      <c r="AY1609" s="1"/>
      <c r="AZ1609" s="1"/>
      <c r="BA1609" s="1"/>
      <c r="BB1609" s="1"/>
      <c r="BC1609" s="1"/>
      <c r="BD1609" s="1"/>
      <c r="BE1609" s="1"/>
      <c r="BF1609" s="1"/>
      <c r="BG1609" s="1"/>
      <c r="BH1609" s="1"/>
      <c r="BI1609" s="1"/>
      <c r="BJ1609" s="1"/>
      <c r="BK1609" s="1"/>
      <c r="BL1609" s="1"/>
      <c r="BM1609" s="1"/>
      <c r="BN1609" s="1"/>
      <c r="BO1609" s="1"/>
      <c r="BP1609" s="1"/>
      <c r="BQ1609" s="1"/>
      <c r="BR1609" s="1"/>
    </row>
    <row r="1610" spans="1:70" s="35" customFormat="1">
      <c r="A1610" s="1"/>
      <c r="C1610" s="37"/>
      <c r="I1610" s="1"/>
      <c r="J1610" s="1"/>
      <c r="K1610" s="1"/>
      <c r="L1610" s="1"/>
      <c r="M1610" s="1"/>
      <c r="N1610" s="1"/>
      <c r="O1610" s="1"/>
      <c r="P1610" s="1"/>
      <c r="Q1610" s="1"/>
      <c r="R1610" s="1"/>
      <c r="S1610" s="1"/>
      <c r="T1610" s="1"/>
      <c r="U1610" s="1"/>
      <c r="V1610" s="1"/>
      <c r="W1610" s="1"/>
      <c r="X1610" s="1"/>
      <c r="Y1610" s="1"/>
      <c r="Z1610" s="1"/>
      <c r="AA1610" s="1"/>
      <c r="AB1610" s="1"/>
      <c r="AC1610" s="1"/>
      <c r="AD1610" s="1"/>
      <c r="AE1610" s="1"/>
      <c r="AF1610" s="1"/>
      <c r="AG1610" s="1"/>
      <c r="AH1610" s="1"/>
      <c r="AI1610" s="1"/>
      <c r="AJ1610" s="1"/>
      <c r="AK1610" s="1"/>
      <c r="AL1610" s="1"/>
      <c r="AM1610" s="1"/>
      <c r="AN1610" s="1"/>
      <c r="AO1610" s="1"/>
      <c r="AP1610" s="1"/>
      <c r="AQ1610" s="1"/>
      <c r="AR1610" s="1"/>
      <c r="AS1610" s="1"/>
      <c r="AT1610" s="1"/>
      <c r="AU1610" s="1"/>
      <c r="AV1610" s="1"/>
      <c r="AW1610" s="1"/>
      <c r="AX1610" s="1"/>
      <c r="AY1610" s="1"/>
      <c r="AZ1610" s="1"/>
      <c r="BA1610" s="1"/>
      <c r="BB1610" s="1"/>
      <c r="BC1610" s="1"/>
      <c r="BD1610" s="1"/>
      <c r="BE1610" s="1"/>
      <c r="BF1610" s="1"/>
      <c r="BG1610" s="1"/>
      <c r="BH1610" s="1"/>
      <c r="BI1610" s="1"/>
      <c r="BJ1610" s="1"/>
      <c r="BK1610" s="1"/>
      <c r="BL1610" s="1"/>
      <c r="BM1610" s="1"/>
      <c r="BN1610" s="1"/>
      <c r="BO1610" s="1"/>
      <c r="BP1610" s="1"/>
      <c r="BQ1610" s="1"/>
      <c r="BR1610" s="1"/>
    </row>
    <row r="1611" spans="1:70" s="35" customFormat="1">
      <c r="A1611" s="1"/>
      <c r="C1611" s="37"/>
      <c r="I1611" s="1"/>
      <c r="J1611" s="1"/>
      <c r="K1611" s="1"/>
      <c r="L1611" s="1"/>
      <c r="M1611" s="1"/>
      <c r="N1611" s="1"/>
      <c r="O1611" s="1"/>
      <c r="P1611" s="1"/>
      <c r="Q1611" s="1"/>
      <c r="R1611" s="1"/>
      <c r="S1611" s="1"/>
      <c r="T1611" s="1"/>
      <c r="U1611" s="1"/>
      <c r="V1611" s="1"/>
      <c r="W1611" s="1"/>
      <c r="X1611" s="1"/>
      <c r="Y1611" s="1"/>
      <c r="Z1611" s="1"/>
      <c r="AA1611" s="1"/>
      <c r="AB1611" s="1"/>
      <c r="AC1611" s="1"/>
      <c r="AD1611" s="1"/>
      <c r="AE1611" s="1"/>
      <c r="AF1611" s="1"/>
      <c r="AG1611" s="1"/>
      <c r="AH1611" s="1"/>
      <c r="AI1611" s="1"/>
      <c r="AJ1611" s="1"/>
      <c r="AK1611" s="1"/>
      <c r="AL1611" s="1"/>
      <c r="AM1611" s="1"/>
      <c r="AN1611" s="1"/>
      <c r="AO1611" s="1"/>
      <c r="AP1611" s="1"/>
      <c r="AQ1611" s="1"/>
      <c r="AR1611" s="1"/>
      <c r="AS1611" s="1"/>
      <c r="AT1611" s="1"/>
      <c r="AU1611" s="1"/>
      <c r="AV1611" s="1"/>
      <c r="AW1611" s="1"/>
      <c r="AX1611" s="1"/>
      <c r="AY1611" s="1"/>
      <c r="AZ1611" s="1"/>
      <c r="BA1611" s="1"/>
      <c r="BB1611" s="1"/>
      <c r="BC1611" s="1"/>
      <c r="BD1611" s="1"/>
      <c r="BE1611" s="1"/>
      <c r="BF1611" s="1"/>
      <c r="BG1611" s="1"/>
      <c r="BH1611" s="1"/>
      <c r="BI1611" s="1"/>
      <c r="BJ1611" s="1"/>
      <c r="BK1611" s="1"/>
      <c r="BL1611" s="1"/>
      <c r="BM1611" s="1"/>
      <c r="BN1611" s="1"/>
      <c r="BO1611" s="1"/>
      <c r="BP1611" s="1"/>
      <c r="BQ1611" s="1"/>
      <c r="BR1611" s="1"/>
    </row>
    <row r="1612" spans="1:70" s="35" customFormat="1">
      <c r="A1612" s="1"/>
      <c r="C1612" s="37"/>
      <c r="I1612" s="1"/>
      <c r="J1612" s="1"/>
      <c r="K1612" s="1"/>
      <c r="L1612" s="1"/>
      <c r="M1612" s="1"/>
      <c r="N1612" s="1"/>
      <c r="O1612" s="1"/>
      <c r="P1612" s="1"/>
      <c r="Q1612" s="1"/>
      <c r="R1612" s="1"/>
      <c r="S1612" s="1"/>
      <c r="T1612" s="1"/>
      <c r="U1612" s="1"/>
      <c r="V1612" s="1"/>
      <c r="W1612" s="1"/>
      <c r="X1612" s="1"/>
      <c r="Y1612" s="1"/>
      <c r="Z1612" s="1"/>
      <c r="AA1612" s="1"/>
      <c r="AB1612" s="1"/>
      <c r="AC1612" s="1"/>
      <c r="AD1612" s="1"/>
      <c r="AE1612" s="1"/>
      <c r="AF1612" s="1"/>
      <c r="AG1612" s="1"/>
      <c r="AH1612" s="1"/>
      <c r="AI1612" s="1"/>
      <c r="AJ1612" s="1"/>
      <c r="AK1612" s="1"/>
      <c r="AL1612" s="1"/>
      <c r="AM1612" s="1"/>
      <c r="AN1612" s="1"/>
      <c r="AO1612" s="1"/>
      <c r="AP1612" s="1"/>
      <c r="AQ1612" s="1"/>
      <c r="AR1612" s="1"/>
      <c r="AS1612" s="1"/>
      <c r="AT1612" s="1"/>
      <c r="AU1612" s="1"/>
      <c r="AV1612" s="1"/>
      <c r="AW1612" s="1"/>
      <c r="AX1612" s="1"/>
      <c r="AY1612" s="1"/>
      <c r="AZ1612" s="1"/>
      <c r="BA1612" s="1"/>
      <c r="BB1612" s="1"/>
      <c r="BC1612" s="1"/>
      <c r="BD1612" s="1"/>
      <c r="BE1612" s="1"/>
      <c r="BF1612" s="1"/>
      <c r="BG1612" s="1"/>
      <c r="BH1612" s="1"/>
      <c r="BI1612" s="1"/>
      <c r="BJ1612" s="1"/>
      <c r="BK1612" s="1"/>
      <c r="BL1612" s="1"/>
      <c r="BM1612" s="1"/>
      <c r="BN1612" s="1"/>
      <c r="BO1612" s="1"/>
      <c r="BP1612" s="1"/>
      <c r="BQ1612" s="1"/>
      <c r="BR1612" s="1"/>
    </row>
    <row r="1613" spans="1:70" s="35" customFormat="1">
      <c r="A1613" s="1"/>
      <c r="C1613" s="37"/>
      <c r="I1613" s="1"/>
      <c r="J1613" s="1"/>
      <c r="K1613" s="1"/>
      <c r="L1613" s="1"/>
      <c r="M1613" s="1"/>
      <c r="N1613" s="1"/>
      <c r="O1613" s="1"/>
      <c r="P1613" s="1"/>
      <c r="Q1613" s="1"/>
      <c r="R1613" s="1"/>
      <c r="S1613" s="1"/>
      <c r="T1613" s="1"/>
      <c r="U1613" s="1"/>
      <c r="V1613" s="1"/>
      <c r="W1613" s="1"/>
      <c r="X1613" s="1"/>
      <c r="Y1613" s="1"/>
      <c r="Z1613" s="1"/>
      <c r="AA1613" s="1"/>
      <c r="AB1613" s="1"/>
      <c r="AC1613" s="1"/>
      <c r="AD1613" s="1"/>
      <c r="AE1613" s="1"/>
      <c r="AF1613" s="1"/>
      <c r="AG1613" s="1"/>
      <c r="AH1613" s="1"/>
      <c r="AI1613" s="1"/>
      <c r="AJ1613" s="1"/>
      <c r="AK1613" s="1"/>
      <c r="AL1613" s="1"/>
      <c r="AM1613" s="1"/>
      <c r="AN1613" s="1"/>
      <c r="AO1613" s="1"/>
      <c r="AP1613" s="1"/>
      <c r="AQ1613" s="1"/>
      <c r="AR1613" s="1"/>
      <c r="AS1613" s="1"/>
      <c r="AT1613" s="1"/>
      <c r="AU1613" s="1"/>
      <c r="AV1613" s="1"/>
      <c r="AW1613" s="1"/>
      <c r="AX1613" s="1"/>
      <c r="AY1613" s="1"/>
      <c r="AZ1613" s="1"/>
      <c r="BA1613" s="1"/>
      <c r="BB1613" s="1"/>
      <c r="BC1613" s="1"/>
      <c r="BD1613" s="1"/>
      <c r="BE1613" s="1"/>
      <c r="BF1613" s="1"/>
      <c r="BG1613" s="1"/>
      <c r="BH1613" s="1"/>
      <c r="BI1613" s="1"/>
      <c r="BJ1613" s="1"/>
      <c r="BK1613" s="1"/>
      <c r="BL1613" s="1"/>
      <c r="BM1613" s="1"/>
      <c r="BN1613" s="1"/>
      <c r="BO1613" s="1"/>
      <c r="BP1613" s="1"/>
      <c r="BQ1613" s="1"/>
      <c r="BR1613" s="1"/>
    </row>
    <row r="1614" spans="1:70" s="35" customFormat="1">
      <c r="A1614" s="1"/>
      <c r="C1614" s="37"/>
      <c r="I1614" s="1"/>
      <c r="J1614" s="1"/>
      <c r="K1614" s="1"/>
      <c r="L1614" s="1"/>
      <c r="M1614" s="1"/>
      <c r="N1614" s="1"/>
      <c r="O1614" s="1"/>
      <c r="P1614" s="1"/>
      <c r="Q1614" s="1"/>
      <c r="R1614" s="1"/>
      <c r="S1614" s="1"/>
      <c r="T1614" s="1"/>
      <c r="U1614" s="1"/>
      <c r="V1614" s="1"/>
      <c r="W1614" s="1"/>
      <c r="X1614" s="1"/>
      <c r="Y1614" s="1"/>
      <c r="Z1614" s="1"/>
      <c r="AA1614" s="1"/>
      <c r="AB1614" s="1"/>
      <c r="AC1614" s="1"/>
      <c r="AD1614" s="1"/>
      <c r="AE1614" s="1"/>
      <c r="AF1614" s="1"/>
      <c r="AG1614" s="1"/>
      <c r="AH1614" s="1"/>
      <c r="AI1614" s="1"/>
      <c r="AJ1614" s="1"/>
      <c r="AK1614" s="1"/>
      <c r="AL1614" s="1"/>
      <c r="AM1614" s="1"/>
      <c r="AN1614" s="1"/>
      <c r="AO1614" s="1"/>
      <c r="AP1614" s="1"/>
      <c r="AQ1614" s="1"/>
      <c r="AR1614" s="1"/>
      <c r="AS1614" s="1"/>
      <c r="AT1614" s="1"/>
      <c r="AU1614" s="1"/>
      <c r="AV1614" s="1"/>
      <c r="AW1614" s="1"/>
      <c r="AX1614" s="1"/>
      <c r="AY1614" s="1"/>
      <c r="AZ1614" s="1"/>
      <c r="BA1614" s="1"/>
      <c r="BB1614" s="1"/>
      <c r="BC1614" s="1"/>
      <c r="BD1614" s="1"/>
      <c r="BE1614" s="1"/>
      <c r="BF1614" s="1"/>
      <c r="BG1614" s="1"/>
      <c r="BH1614" s="1"/>
      <c r="BI1614" s="1"/>
      <c r="BJ1614" s="1"/>
      <c r="BK1614" s="1"/>
      <c r="BL1614" s="1"/>
      <c r="BM1614" s="1"/>
      <c r="BN1614" s="1"/>
      <c r="BO1614" s="1"/>
      <c r="BP1614" s="1"/>
      <c r="BQ1614" s="1"/>
      <c r="BR1614" s="1"/>
    </row>
    <row r="1615" spans="1:70" s="35" customFormat="1">
      <c r="A1615" s="1"/>
      <c r="C1615" s="37"/>
      <c r="I1615" s="1"/>
      <c r="J1615" s="1"/>
      <c r="K1615" s="1"/>
      <c r="L1615" s="1"/>
      <c r="M1615" s="1"/>
      <c r="N1615" s="1"/>
      <c r="O1615" s="1"/>
      <c r="P1615" s="1"/>
      <c r="Q1615" s="1"/>
      <c r="R1615" s="1"/>
      <c r="S1615" s="1"/>
      <c r="T1615" s="1"/>
      <c r="U1615" s="1"/>
      <c r="V1615" s="1"/>
      <c r="W1615" s="1"/>
      <c r="X1615" s="1"/>
      <c r="Y1615" s="1"/>
      <c r="Z1615" s="1"/>
      <c r="AA1615" s="1"/>
      <c r="AB1615" s="1"/>
      <c r="AC1615" s="1"/>
      <c r="AD1615" s="1"/>
      <c r="AE1615" s="1"/>
      <c r="AF1615" s="1"/>
      <c r="AG1615" s="1"/>
      <c r="AH1615" s="1"/>
      <c r="AI1615" s="1"/>
      <c r="AJ1615" s="1"/>
      <c r="AK1615" s="1"/>
      <c r="AL1615" s="1"/>
      <c r="AM1615" s="1"/>
      <c r="AN1615" s="1"/>
      <c r="AO1615" s="1"/>
      <c r="AP1615" s="1"/>
      <c r="AQ1615" s="1"/>
      <c r="AR1615" s="1"/>
      <c r="AS1615" s="1"/>
      <c r="AT1615" s="1"/>
      <c r="AU1615" s="1"/>
      <c r="AV1615" s="1"/>
      <c r="AW1615" s="1"/>
      <c r="AX1615" s="1"/>
      <c r="AY1615" s="1"/>
      <c r="AZ1615" s="1"/>
      <c r="BA1615" s="1"/>
      <c r="BB1615" s="1"/>
      <c r="BC1615" s="1"/>
      <c r="BD1615" s="1"/>
      <c r="BE1615" s="1"/>
      <c r="BF1615" s="1"/>
      <c r="BG1615" s="1"/>
      <c r="BH1615" s="1"/>
      <c r="BI1615" s="1"/>
      <c r="BJ1615" s="1"/>
      <c r="BK1615" s="1"/>
      <c r="BL1615" s="1"/>
      <c r="BM1615" s="1"/>
      <c r="BN1615" s="1"/>
      <c r="BO1615" s="1"/>
      <c r="BP1615" s="1"/>
      <c r="BQ1615" s="1"/>
      <c r="BR1615" s="1"/>
    </row>
    <row r="1616" spans="1:70" s="35" customFormat="1">
      <c r="A1616" s="1"/>
      <c r="C1616" s="37"/>
      <c r="I1616" s="1"/>
      <c r="J1616" s="1"/>
      <c r="K1616" s="1"/>
      <c r="L1616" s="1"/>
      <c r="M1616" s="1"/>
      <c r="N1616" s="1"/>
      <c r="O1616" s="1"/>
      <c r="P1616" s="1"/>
      <c r="Q1616" s="1"/>
      <c r="R1616" s="1"/>
      <c r="S1616" s="1"/>
      <c r="T1616" s="1"/>
      <c r="U1616" s="1"/>
      <c r="V1616" s="1"/>
      <c r="W1616" s="1"/>
      <c r="X1616" s="1"/>
      <c r="Y1616" s="1"/>
      <c r="Z1616" s="1"/>
      <c r="AA1616" s="1"/>
      <c r="AB1616" s="1"/>
      <c r="AC1616" s="1"/>
      <c r="AD1616" s="1"/>
      <c r="AE1616" s="1"/>
      <c r="AF1616" s="1"/>
      <c r="AG1616" s="1"/>
      <c r="AH1616" s="1"/>
      <c r="AI1616" s="1"/>
      <c r="AJ1616" s="1"/>
      <c r="AK1616" s="1"/>
      <c r="AL1616" s="1"/>
      <c r="AM1616" s="1"/>
      <c r="AN1616" s="1"/>
      <c r="AO1616" s="1"/>
      <c r="AP1616" s="1"/>
      <c r="AQ1616" s="1"/>
      <c r="AR1616" s="1"/>
      <c r="AS1616" s="1"/>
      <c r="AT1616" s="1"/>
      <c r="AU1616" s="1"/>
      <c r="AV1616" s="1"/>
      <c r="AW1616" s="1"/>
      <c r="AX1616" s="1"/>
      <c r="AY1616" s="1"/>
      <c r="AZ1616" s="1"/>
      <c r="BA1616" s="1"/>
      <c r="BB1616" s="1"/>
      <c r="BC1616" s="1"/>
      <c r="BD1616" s="1"/>
      <c r="BE1616" s="1"/>
      <c r="BF1616" s="1"/>
      <c r="BG1616" s="1"/>
      <c r="BH1616" s="1"/>
      <c r="BI1616" s="1"/>
      <c r="BJ1616" s="1"/>
      <c r="BK1616" s="1"/>
      <c r="BL1616" s="1"/>
      <c r="BM1616" s="1"/>
      <c r="BN1616" s="1"/>
      <c r="BO1616" s="1"/>
      <c r="BP1616" s="1"/>
      <c r="BQ1616" s="1"/>
      <c r="BR1616" s="1"/>
    </row>
    <row r="1617" spans="1:70" s="35" customFormat="1">
      <c r="A1617" s="1"/>
      <c r="C1617" s="37"/>
      <c r="I1617" s="1"/>
      <c r="J1617" s="1"/>
      <c r="K1617" s="1"/>
      <c r="L1617" s="1"/>
      <c r="M1617" s="1"/>
      <c r="N1617" s="1"/>
      <c r="O1617" s="1"/>
      <c r="P1617" s="1"/>
      <c r="Q1617" s="1"/>
      <c r="R1617" s="1"/>
      <c r="S1617" s="1"/>
      <c r="T1617" s="1"/>
      <c r="U1617" s="1"/>
      <c r="V1617" s="1"/>
      <c r="W1617" s="1"/>
      <c r="X1617" s="1"/>
      <c r="Y1617" s="1"/>
      <c r="Z1617" s="1"/>
      <c r="AA1617" s="1"/>
      <c r="AB1617" s="1"/>
      <c r="AC1617" s="1"/>
      <c r="AD1617" s="1"/>
      <c r="AE1617" s="1"/>
      <c r="AF1617" s="1"/>
      <c r="AG1617" s="1"/>
      <c r="AH1617" s="1"/>
      <c r="AI1617" s="1"/>
      <c r="AJ1617" s="1"/>
      <c r="AK1617" s="1"/>
      <c r="AL1617" s="1"/>
      <c r="AM1617" s="1"/>
      <c r="AN1617" s="1"/>
      <c r="AO1617" s="1"/>
      <c r="AP1617" s="1"/>
      <c r="AQ1617" s="1"/>
      <c r="AR1617" s="1"/>
      <c r="AS1617" s="1"/>
      <c r="AT1617" s="1"/>
      <c r="AU1617" s="1"/>
      <c r="AV1617" s="1"/>
      <c r="AW1617" s="1"/>
      <c r="AX1617" s="1"/>
      <c r="AY1617" s="1"/>
      <c r="AZ1617" s="1"/>
      <c r="BA1617" s="1"/>
      <c r="BB1617" s="1"/>
      <c r="BC1617" s="1"/>
      <c r="BD1617" s="1"/>
      <c r="BE1617" s="1"/>
      <c r="BF1617" s="1"/>
      <c r="BG1617" s="1"/>
      <c r="BH1617" s="1"/>
      <c r="BI1617" s="1"/>
      <c r="BJ1617" s="1"/>
      <c r="BK1617" s="1"/>
      <c r="BL1617" s="1"/>
      <c r="BM1617" s="1"/>
      <c r="BN1617" s="1"/>
      <c r="BO1617" s="1"/>
      <c r="BP1617" s="1"/>
      <c r="BQ1617" s="1"/>
      <c r="BR1617" s="1"/>
    </row>
    <row r="1618" spans="1:70" s="35" customFormat="1">
      <c r="A1618" s="1"/>
      <c r="C1618" s="37"/>
      <c r="I1618" s="1"/>
      <c r="J1618" s="1"/>
      <c r="K1618" s="1"/>
      <c r="L1618" s="1"/>
      <c r="M1618" s="1"/>
      <c r="N1618" s="1"/>
      <c r="O1618" s="1"/>
      <c r="P1618" s="1"/>
      <c r="Q1618" s="1"/>
      <c r="R1618" s="1"/>
      <c r="S1618" s="1"/>
      <c r="T1618" s="1"/>
      <c r="U1618" s="1"/>
      <c r="V1618" s="1"/>
      <c r="W1618" s="1"/>
      <c r="X1618" s="1"/>
      <c r="Y1618" s="1"/>
      <c r="Z1618" s="1"/>
      <c r="AA1618" s="1"/>
      <c r="AB1618" s="1"/>
      <c r="AC1618" s="1"/>
      <c r="AD1618" s="1"/>
      <c r="AE1618" s="1"/>
      <c r="AF1618" s="1"/>
      <c r="AG1618" s="1"/>
      <c r="AH1618" s="1"/>
      <c r="AI1618" s="1"/>
      <c r="AJ1618" s="1"/>
      <c r="AK1618" s="1"/>
      <c r="AL1618" s="1"/>
      <c r="AM1618" s="1"/>
      <c r="AN1618" s="1"/>
      <c r="AO1618" s="1"/>
      <c r="AP1618" s="1"/>
      <c r="AQ1618" s="1"/>
      <c r="AR1618" s="1"/>
      <c r="AS1618" s="1"/>
      <c r="AT1618" s="1"/>
      <c r="AU1618" s="1"/>
      <c r="AV1618" s="1"/>
      <c r="AW1618" s="1"/>
      <c r="AX1618" s="1"/>
      <c r="AY1618" s="1"/>
      <c r="AZ1618" s="1"/>
      <c r="BA1618" s="1"/>
      <c r="BB1618" s="1"/>
      <c r="BC1618" s="1"/>
      <c r="BD1618" s="1"/>
      <c r="BE1618" s="1"/>
      <c r="BF1618" s="1"/>
      <c r="BG1618" s="1"/>
      <c r="BH1618" s="1"/>
      <c r="BI1618" s="1"/>
      <c r="BJ1618" s="1"/>
      <c r="BK1618" s="1"/>
      <c r="BL1618" s="1"/>
      <c r="BM1618" s="1"/>
      <c r="BN1618" s="1"/>
      <c r="BO1618" s="1"/>
      <c r="BP1618" s="1"/>
      <c r="BQ1618" s="1"/>
      <c r="BR1618" s="1"/>
    </row>
    <row r="1619" spans="1:70" s="35" customFormat="1">
      <c r="A1619" s="1"/>
      <c r="C1619" s="37"/>
      <c r="I1619" s="1"/>
      <c r="J1619" s="1"/>
      <c r="K1619" s="1"/>
      <c r="L1619" s="1"/>
      <c r="M1619" s="1"/>
      <c r="N1619" s="1"/>
      <c r="O1619" s="1"/>
      <c r="P1619" s="1"/>
      <c r="Q1619" s="1"/>
      <c r="R1619" s="1"/>
      <c r="S1619" s="1"/>
      <c r="T1619" s="1"/>
      <c r="U1619" s="1"/>
      <c r="V1619" s="1"/>
      <c r="W1619" s="1"/>
      <c r="X1619" s="1"/>
      <c r="Y1619" s="1"/>
      <c r="Z1619" s="1"/>
      <c r="AA1619" s="1"/>
      <c r="AB1619" s="1"/>
      <c r="AC1619" s="1"/>
      <c r="AD1619" s="1"/>
      <c r="AE1619" s="1"/>
      <c r="AF1619" s="1"/>
      <c r="AG1619" s="1"/>
      <c r="AH1619" s="1"/>
      <c r="AI1619" s="1"/>
      <c r="AJ1619" s="1"/>
      <c r="AK1619" s="1"/>
      <c r="AL1619" s="1"/>
      <c r="AM1619" s="1"/>
      <c r="AN1619" s="1"/>
      <c r="AO1619" s="1"/>
      <c r="AP1619" s="1"/>
      <c r="AQ1619" s="1"/>
      <c r="AR1619" s="1"/>
      <c r="AS1619" s="1"/>
      <c r="AT1619" s="1"/>
      <c r="AU1619" s="1"/>
      <c r="AV1619" s="1"/>
      <c r="AW1619" s="1"/>
      <c r="AX1619" s="1"/>
      <c r="AY1619" s="1"/>
      <c r="AZ1619" s="1"/>
      <c r="BA1619" s="1"/>
      <c r="BB1619" s="1"/>
      <c r="BC1619" s="1"/>
      <c r="BD1619" s="1"/>
      <c r="BE1619" s="1"/>
      <c r="BF1619" s="1"/>
      <c r="BG1619" s="1"/>
      <c r="BH1619" s="1"/>
      <c r="BI1619" s="1"/>
      <c r="BJ1619" s="1"/>
      <c r="BK1619" s="1"/>
      <c r="BL1619" s="1"/>
      <c r="BM1619" s="1"/>
      <c r="BN1619" s="1"/>
      <c r="BO1619" s="1"/>
      <c r="BP1619" s="1"/>
      <c r="BQ1619" s="1"/>
      <c r="BR1619" s="1"/>
    </row>
    <row r="1620" spans="1:70" s="35" customFormat="1">
      <c r="A1620" s="1"/>
      <c r="C1620" s="37"/>
      <c r="I1620" s="1"/>
      <c r="J1620" s="1"/>
      <c r="K1620" s="1"/>
      <c r="L1620" s="1"/>
      <c r="M1620" s="1"/>
      <c r="N1620" s="1"/>
      <c r="O1620" s="1"/>
      <c r="P1620" s="1"/>
      <c r="Q1620" s="1"/>
      <c r="R1620" s="1"/>
      <c r="S1620" s="1"/>
      <c r="T1620" s="1"/>
      <c r="U1620" s="1"/>
      <c r="V1620" s="1"/>
      <c r="W1620" s="1"/>
      <c r="X1620" s="1"/>
      <c r="Y1620" s="1"/>
      <c r="Z1620" s="1"/>
      <c r="AA1620" s="1"/>
      <c r="AB1620" s="1"/>
      <c r="AC1620" s="1"/>
      <c r="AD1620" s="1"/>
      <c r="AE1620" s="1"/>
      <c r="AF1620" s="1"/>
      <c r="AG1620" s="1"/>
      <c r="AH1620" s="1"/>
      <c r="AI1620" s="1"/>
      <c r="AJ1620" s="1"/>
      <c r="AK1620" s="1"/>
      <c r="AL1620" s="1"/>
      <c r="AM1620" s="1"/>
      <c r="AN1620" s="1"/>
      <c r="AO1620" s="1"/>
      <c r="AP1620" s="1"/>
      <c r="AQ1620" s="1"/>
      <c r="AR1620" s="1"/>
      <c r="AS1620" s="1"/>
      <c r="AT1620" s="1"/>
      <c r="AU1620" s="1"/>
      <c r="AV1620" s="1"/>
      <c r="AW1620" s="1"/>
      <c r="AX1620" s="1"/>
      <c r="AY1620" s="1"/>
      <c r="AZ1620" s="1"/>
      <c r="BA1620" s="1"/>
      <c r="BB1620" s="1"/>
      <c r="BC1620" s="1"/>
      <c r="BD1620" s="1"/>
      <c r="BE1620" s="1"/>
      <c r="BF1620" s="1"/>
      <c r="BG1620" s="1"/>
      <c r="BH1620" s="1"/>
      <c r="BI1620" s="1"/>
      <c r="BJ1620" s="1"/>
      <c r="BK1620" s="1"/>
      <c r="BL1620" s="1"/>
      <c r="BM1620" s="1"/>
      <c r="BN1620" s="1"/>
      <c r="BO1620" s="1"/>
      <c r="BP1620" s="1"/>
      <c r="BQ1620" s="1"/>
      <c r="BR1620" s="1"/>
    </row>
    <row r="1621" spans="1:70" s="35" customFormat="1">
      <c r="A1621" s="1"/>
      <c r="C1621" s="37"/>
      <c r="I1621" s="1"/>
      <c r="J1621" s="1"/>
      <c r="K1621" s="1"/>
      <c r="L1621" s="1"/>
      <c r="M1621" s="1"/>
      <c r="N1621" s="1"/>
      <c r="O1621" s="1"/>
      <c r="P1621" s="1"/>
      <c r="Q1621" s="1"/>
      <c r="R1621" s="1"/>
      <c r="S1621" s="1"/>
      <c r="T1621" s="1"/>
      <c r="U1621" s="1"/>
      <c r="V1621" s="1"/>
      <c r="W1621" s="1"/>
      <c r="X1621" s="1"/>
      <c r="Y1621" s="1"/>
      <c r="Z1621" s="1"/>
      <c r="AA1621" s="1"/>
      <c r="AB1621" s="1"/>
      <c r="AC1621" s="1"/>
      <c r="AD1621" s="1"/>
      <c r="AE1621" s="1"/>
      <c r="AF1621" s="1"/>
      <c r="AG1621" s="1"/>
      <c r="AH1621" s="1"/>
      <c r="AI1621" s="1"/>
      <c r="AJ1621" s="1"/>
      <c r="AK1621" s="1"/>
      <c r="AL1621" s="1"/>
      <c r="AM1621" s="1"/>
      <c r="AN1621" s="1"/>
      <c r="AO1621" s="1"/>
      <c r="AP1621" s="1"/>
      <c r="AQ1621" s="1"/>
      <c r="AR1621" s="1"/>
      <c r="AS1621" s="1"/>
      <c r="AT1621" s="1"/>
      <c r="AU1621" s="1"/>
      <c r="AV1621" s="1"/>
      <c r="AW1621" s="1"/>
      <c r="AX1621" s="1"/>
      <c r="AY1621" s="1"/>
      <c r="AZ1621" s="1"/>
      <c r="BA1621" s="1"/>
      <c r="BB1621" s="1"/>
      <c r="BC1621" s="1"/>
      <c r="BD1621" s="1"/>
      <c r="BE1621" s="1"/>
      <c r="BF1621" s="1"/>
      <c r="BG1621" s="1"/>
      <c r="BH1621" s="1"/>
      <c r="BI1621" s="1"/>
      <c r="BJ1621" s="1"/>
      <c r="BK1621" s="1"/>
      <c r="BL1621" s="1"/>
      <c r="BM1621" s="1"/>
      <c r="BN1621" s="1"/>
      <c r="BO1621" s="1"/>
      <c r="BP1621" s="1"/>
      <c r="BQ1621" s="1"/>
      <c r="BR1621" s="1"/>
    </row>
    <row r="1622" spans="1:70" s="35" customFormat="1">
      <c r="A1622" s="1"/>
      <c r="C1622" s="37"/>
      <c r="I1622" s="1"/>
      <c r="J1622" s="1"/>
      <c r="K1622" s="1"/>
      <c r="L1622" s="1"/>
      <c r="M1622" s="1"/>
      <c r="N1622" s="1"/>
      <c r="O1622" s="1"/>
      <c r="P1622" s="1"/>
      <c r="Q1622" s="1"/>
      <c r="R1622" s="1"/>
      <c r="S1622" s="1"/>
      <c r="T1622" s="1"/>
      <c r="U1622" s="1"/>
      <c r="V1622" s="1"/>
      <c r="W1622" s="1"/>
      <c r="X1622" s="1"/>
      <c r="Y1622" s="1"/>
      <c r="Z1622" s="1"/>
      <c r="AA1622" s="1"/>
      <c r="AB1622" s="1"/>
      <c r="AC1622" s="1"/>
      <c r="AD1622" s="1"/>
      <c r="AE1622" s="1"/>
      <c r="AF1622" s="1"/>
      <c r="AG1622" s="1"/>
      <c r="AH1622" s="1"/>
      <c r="AI1622" s="1"/>
      <c r="AJ1622" s="1"/>
      <c r="AK1622" s="1"/>
      <c r="AL1622" s="1"/>
      <c r="AM1622" s="1"/>
      <c r="AN1622" s="1"/>
      <c r="AO1622" s="1"/>
      <c r="AP1622" s="1"/>
      <c r="AQ1622" s="1"/>
      <c r="AR1622" s="1"/>
      <c r="AS1622" s="1"/>
      <c r="AT1622" s="1"/>
      <c r="AU1622" s="1"/>
      <c r="AV1622" s="1"/>
      <c r="AW1622" s="1"/>
      <c r="AX1622" s="1"/>
      <c r="AY1622" s="1"/>
      <c r="AZ1622" s="1"/>
      <c r="BA1622" s="1"/>
      <c r="BB1622" s="1"/>
      <c r="BC1622" s="1"/>
      <c r="BD1622" s="1"/>
      <c r="BE1622" s="1"/>
      <c r="BF1622" s="1"/>
      <c r="BG1622" s="1"/>
      <c r="BH1622" s="1"/>
      <c r="BI1622" s="1"/>
      <c r="BJ1622" s="1"/>
      <c r="BK1622" s="1"/>
      <c r="BL1622" s="1"/>
      <c r="BM1622" s="1"/>
      <c r="BN1622" s="1"/>
      <c r="BO1622" s="1"/>
      <c r="BP1622" s="1"/>
      <c r="BQ1622" s="1"/>
      <c r="BR1622" s="1"/>
    </row>
    <row r="1623" spans="1:70" s="35" customFormat="1">
      <c r="A1623" s="1"/>
      <c r="C1623" s="37"/>
      <c r="I1623" s="1"/>
      <c r="J1623" s="1"/>
      <c r="K1623" s="1"/>
      <c r="L1623" s="1"/>
      <c r="M1623" s="1"/>
      <c r="N1623" s="1"/>
      <c r="O1623" s="1"/>
      <c r="P1623" s="1"/>
      <c r="Q1623" s="1"/>
      <c r="R1623" s="1"/>
      <c r="S1623" s="1"/>
      <c r="T1623" s="1"/>
      <c r="U1623" s="1"/>
      <c r="V1623" s="1"/>
      <c r="W1623" s="1"/>
      <c r="X1623" s="1"/>
      <c r="Y1623" s="1"/>
      <c r="Z1623" s="1"/>
      <c r="AA1623" s="1"/>
      <c r="AB1623" s="1"/>
      <c r="AC1623" s="1"/>
      <c r="AD1623" s="1"/>
      <c r="AE1623" s="1"/>
      <c r="AF1623" s="1"/>
      <c r="AG1623" s="1"/>
      <c r="AH1623" s="1"/>
      <c r="AI1623" s="1"/>
      <c r="AJ1623" s="1"/>
      <c r="AK1623" s="1"/>
      <c r="AL1623" s="1"/>
      <c r="AM1623" s="1"/>
      <c r="AN1623" s="1"/>
      <c r="AO1623" s="1"/>
      <c r="AP1623" s="1"/>
      <c r="AQ1623" s="1"/>
      <c r="AR1623" s="1"/>
      <c r="AS1623" s="1"/>
      <c r="AT1623" s="1"/>
      <c r="AU1623" s="1"/>
      <c r="AV1623" s="1"/>
      <c r="AW1623" s="1"/>
      <c r="AX1623" s="1"/>
      <c r="AY1623" s="1"/>
      <c r="AZ1623" s="1"/>
      <c r="BA1623" s="1"/>
      <c r="BB1623" s="1"/>
      <c r="BC1623" s="1"/>
      <c r="BD1623" s="1"/>
      <c r="BE1623" s="1"/>
      <c r="BF1623" s="1"/>
      <c r="BG1623" s="1"/>
      <c r="BH1623" s="1"/>
      <c r="BI1623" s="1"/>
      <c r="BJ1623" s="1"/>
      <c r="BK1623" s="1"/>
      <c r="BL1623" s="1"/>
      <c r="BM1623" s="1"/>
      <c r="BN1623" s="1"/>
      <c r="BO1623" s="1"/>
      <c r="BP1623" s="1"/>
      <c r="BQ1623" s="1"/>
      <c r="BR1623" s="1"/>
    </row>
    <row r="1624" spans="1:70" s="35" customFormat="1">
      <c r="A1624" s="1"/>
      <c r="C1624" s="37"/>
      <c r="I1624" s="1"/>
      <c r="J1624" s="1"/>
      <c r="K1624" s="1"/>
      <c r="L1624" s="1"/>
      <c r="M1624" s="1"/>
      <c r="N1624" s="1"/>
      <c r="O1624" s="1"/>
      <c r="P1624" s="1"/>
      <c r="Q1624" s="1"/>
      <c r="R1624" s="1"/>
      <c r="S1624" s="1"/>
      <c r="T1624" s="1"/>
      <c r="U1624" s="1"/>
      <c r="V1624" s="1"/>
      <c r="W1624" s="1"/>
      <c r="X1624" s="1"/>
      <c r="Y1624" s="1"/>
      <c r="Z1624" s="1"/>
      <c r="AA1624" s="1"/>
      <c r="AB1624" s="1"/>
      <c r="AC1624" s="1"/>
      <c r="AD1624" s="1"/>
      <c r="AE1624" s="1"/>
      <c r="AF1624" s="1"/>
      <c r="AG1624" s="1"/>
      <c r="AH1624" s="1"/>
      <c r="AI1624" s="1"/>
      <c r="AJ1624" s="1"/>
      <c r="AK1624" s="1"/>
      <c r="AL1624" s="1"/>
      <c r="AM1624" s="1"/>
      <c r="AN1624" s="1"/>
      <c r="AO1624" s="1"/>
      <c r="AP1624" s="1"/>
      <c r="AQ1624" s="1"/>
      <c r="AR1624" s="1"/>
      <c r="AS1624" s="1"/>
      <c r="AT1624" s="1"/>
      <c r="AU1624" s="1"/>
      <c r="AV1624" s="1"/>
      <c r="AW1624" s="1"/>
      <c r="AX1624" s="1"/>
      <c r="AY1624" s="1"/>
      <c r="AZ1624" s="1"/>
      <c r="BA1624" s="1"/>
      <c r="BB1624" s="1"/>
      <c r="BC1624" s="1"/>
      <c r="BD1624" s="1"/>
      <c r="BE1624" s="1"/>
      <c r="BF1624" s="1"/>
      <c r="BG1624" s="1"/>
      <c r="BH1624" s="1"/>
      <c r="BI1624" s="1"/>
      <c r="BJ1624" s="1"/>
      <c r="BK1624" s="1"/>
      <c r="BL1624" s="1"/>
      <c r="BM1624" s="1"/>
      <c r="BN1624" s="1"/>
      <c r="BO1624" s="1"/>
      <c r="BP1624" s="1"/>
      <c r="BQ1624" s="1"/>
      <c r="BR1624" s="1"/>
    </row>
    <row r="1625" spans="1:70" s="35" customFormat="1">
      <c r="A1625" s="1"/>
      <c r="C1625" s="37"/>
      <c r="I1625" s="1"/>
      <c r="J1625" s="1"/>
      <c r="K1625" s="1"/>
      <c r="L1625" s="1"/>
      <c r="M1625" s="1"/>
      <c r="N1625" s="1"/>
      <c r="O1625" s="1"/>
      <c r="P1625" s="1"/>
      <c r="Q1625" s="1"/>
      <c r="R1625" s="1"/>
      <c r="S1625" s="1"/>
      <c r="T1625" s="1"/>
      <c r="U1625" s="1"/>
      <c r="V1625" s="1"/>
      <c r="W1625" s="1"/>
      <c r="X1625" s="1"/>
      <c r="Y1625" s="1"/>
      <c r="Z1625" s="1"/>
      <c r="AA1625" s="1"/>
      <c r="AB1625" s="1"/>
      <c r="AC1625" s="1"/>
      <c r="AD1625" s="1"/>
      <c r="AE1625" s="1"/>
      <c r="AF1625" s="1"/>
      <c r="AG1625" s="1"/>
      <c r="AH1625" s="1"/>
      <c r="AI1625" s="1"/>
      <c r="AJ1625" s="1"/>
      <c r="AK1625" s="1"/>
      <c r="AL1625" s="1"/>
      <c r="AM1625" s="1"/>
      <c r="AN1625" s="1"/>
      <c r="AO1625" s="1"/>
      <c r="AP1625" s="1"/>
      <c r="AQ1625" s="1"/>
      <c r="AR1625" s="1"/>
      <c r="AS1625" s="1"/>
      <c r="AT1625" s="1"/>
      <c r="AU1625" s="1"/>
      <c r="AV1625" s="1"/>
      <c r="AW1625" s="1"/>
      <c r="AX1625" s="1"/>
      <c r="AY1625" s="1"/>
      <c r="AZ1625" s="1"/>
      <c r="BA1625" s="1"/>
      <c r="BB1625" s="1"/>
      <c r="BC1625" s="1"/>
      <c r="BD1625" s="1"/>
      <c r="BE1625" s="1"/>
      <c r="BF1625" s="1"/>
      <c r="BG1625" s="1"/>
      <c r="BH1625" s="1"/>
      <c r="BI1625" s="1"/>
      <c r="BJ1625" s="1"/>
      <c r="BK1625" s="1"/>
      <c r="BL1625" s="1"/>
      <c r="BM1625" s="1"/>
      <c r="BN1625" s="1"/>
      <c r="BO1625" s="1"/>
      <c r="BP1625" s="1"/>
      <c r="BQ1625" s="1"/>
      <c r="BR1625" s="1"/>
    </row>
    <row r="1626" spans="1:70" s="35" customFormat="1">
      <c r="A1626" s="1"/>
      <c r="C1626" s="37"/>
      <c r="I1626" s="1"/>
      <c r="J1626" s="1"/>
      <c r="K1626" s="1"/>
      <c r="L1626" s="1"/>
      <c r="M1626" s="1"/>
      <c r="N1626" s="1"/>
      <c r="O1626" s="1"/>
      <c r="P1626" s="1"/>
      <c r="Q1626" s="1"/>
      <c r="R1626" s="1"/>
      <c r="S1626" s="1"/>
      <c r="T1626" s="1"/>
      <c r="U1626" s="1"/>
      <c r="V1626" s="1"/>
      <c r="W1626" s="1"/>
      <c r="X1626" s="1"/>
      <c r="Y1626" s="1"/>
      <c r="Z1626" s="1"/>
      <c r="AA1626" s="1"/>
      <c r="AB1626" s="1"/>
      <c r="AC1626" s="1"/>
      <c r="AD1626" s="1"/>
      <c r="AE1626" s="1"/>
      <c r="AF1626" s="1"/>
      <c r="AG1626" s="1"/>
      <c r="AH1626" s="1"/>
      <c r="AI1626" s="1"/>
      <c r="AJ1626" s="1"/>
      <c r="AK1626" s="1"/>
      <c r="AL1626" s="1"/>
      <c r="AM1626" s="1"/>
      <c r="AN1626" s="1"/>
      <c r="AO1626" s="1"/>
      <c r="AP1626" s="1"/>
      <c r="AQ1626" s="1"/>
      <c r="AR1626" s="1"/>
      <c r="AS1626" s="1"/>
      <c r="AT1626" s="1"/>
      <c r="AU1626" s="1"/>
      <c r="AV1626" s="1"/>
      <c r="AW1626" s="1"/>
      <c r="AX1626" s="1"/>
      <c r="AY1626" s="1"/>
      <c r="AZ1626" s="1"/>
      <c r="BA1626" s="1"/>
      <c r="BB1626" s="1"/>
      <c r="BC1626" s="1"/>
      <c r="BD1626" s="1"/>
      <c r="BE1626" s="1"/>
      <c r="BF1626" s="1"/>
      <c r="BG1626" s="1"/>
      <c r="BH1626" s="1"/>
      <c r="BI1626" s="1"/>
      <c r="BJ1626" s="1"/>
      <c r="BK1626" s="1"/>
      <c r="BL1626" s="1"/>
      <c r="BM1626" s="1"/>
      <c r="BN1626" s="1"/>
      <c r="BO1626" s="1"/>
      <c r="BP1626" s="1"/>
      <c r="BQ1626" s="1"/>
      <c r="BR1626" s="1"/>
    </row>
    <row r="1627" spans="1:70" s="35" customFormat="1">
      <c r="A1627" s="1"/>
      <c r="C1627" s="37"/>
      <c r="I1627" s="1"/>
      <c r="J1627" s="1"/>
      <c r="K1627" s="1"/>
      <c r="L1627" s="1"/>
      <c r="M1627" s="1"/>
      <c r="N1627" s="1"/>
      <c r="O1627" s="1"/>
      <c r="P1627" s="1"/>
      <c r="Q1627" s="1"/>
      <c r="R1627" s="1"/>
      <c r="S1627" s="1"/>
      <c r="T1627" s="1"/>
      <c r="U1627" s="1"/>
      <c r="V1627" s="1"/>
      <c r="W1627" s="1"/>
      <c r="X1627" s="1"/>
      <c r="Y1627" s="1"/>
      <c r="Z1627" s="1"/>
      <c r="AA1627" s="1"/>
      <c r="AB1627" s="1"/>
      <c r="AC1627" s="1"/>
      <c r="AD1627" s="1"/>
      <c r="AE1627" s="1"/>
      <c r="AF1627" s="1"/>
      <c r="AG1627" s="1"/>
      <c r="AH1627" s="1"/>
      <c r="AI1627" s="1"/>
      <c r="AJ1627" s="1"/>
      <c r="AK1627" s="1"/>
      <c r="AL1627" s="1"/>
      <c r="AM1627" s="1"/>
      <c r="AN1627" s="1"/>
      <c r="AO1627" s="1"/>
      <c r="AP1627" s="1"/>
      <c r="AQ1627" s="1"/>
      <c r="AR1627" s="1"/>
      <c r="AS1627" s="1"/>
      <c r="AT1627" s="1"/>
      <c r="AU1627" s="1"/>
      <c r="AV1627" s="1"/>
      <c r="AW1627" s="1"/>
      <c r="AX1627" s="1"/>
      <c r="AY1627" s="1"/>
      <c r="AZ1627" s="1"/>
      <c r="BA1627" s="1"/>
      <c r="BB1627" s="1"/>
      <c r="BC1627" s="1"/>
      <c r="BD1627" s="1"/>
      <c r="BE1627" s="1"/>
      <c r="BF1627" s="1"/>
      <c r="BG1627" s="1"/>
      <c r="BH1627" s="1"/>
      <c r="BI1627" s="1"/>
      <c r="BJ1627" s="1"/>
      <c r="BK1627" s="1"/>
      <c r="BL1627" s="1"/>
      <c r="BM1627" s="1"/>
      <c r="BN1627" s="1"/>
      <c r="BO1627" s="1"/>
      <c r="BP1627" s="1"/>
      <c r="BQ1627" s="1"/>
      <c r="BR1627" s="1"/>
    </row>
    <row r="1628" spans="1:70" s="35" customFormat="1">
      <c r="A1628" s="1"/>
      <c r="C1628" s="37"/>
      <c r="I1628" s="1"/>
      <c r="J1628" s="1"/>
      <c r="K1628" s="1"/>
      <c r="L1628" s="1"/>
      <c r="M1628" s="1"/>
      <c r="N1628" s="1"/>
      <c r="O1628" s="1"/>
      <c r="P1628" s="1"/>
      <c r="Q1628" s="1"/>
      <c r="R1628" s="1"/>
      <c r="S1628" s="1"/>
      <c r="T1628" s="1"/>
      <c r="U1628" s="1"/>
      <c r="V1628" s="1"/>
      <c r="W1628" s="1"/>
      <c r="X1628" s="1"/>
      <c r="Y1628" s="1"/>
      <c r="Z1628" s="1"/>
      <c r="AA1628" s="1"/>
      <c r="AB1628" s="1"/>
      <c r="AC1628" s="1"/>
      <c r="AD1628" s="1"/>
      <c r="AE1628" s="1"/>
      <c r="AF1628" s="1"/>
      <c r="AG1628" s="1"/>
      <c r="AH1628" s="1"/>
      <c r="AI1628" s="1"/>
      <c r="AJ1628" s="1"/>
      <c r="AK1628" s="1"/>
      <c r="AL1628" s="1"/>
      <c r="AM1628" s="1"/>
      <c r="AN1628" s="1"/>
      <c r="AO1628" s="1"/>
      <c r="AP1628" s="1"/>
      <c r="AQ1628" s="1"/>
      <c r="AR1628" s="1"/>
      <c r="AS1628" s="1"/>
      <c r="AT1628" s="1"/>
      <c r="AU1628" s="1"/>
      <c r="AV1628" s="1"/>
      <c r="AW1628" s="1"/>
      <c r="AX1628" s="1"/>
      <c r="AY1628" s="1"/>
      <c r="AZ1628" s="1"/>
      <c r="BA1628" s="1"/>
      <c r="BB1628" s="1"/>
      <c r="BC1628" s="1"/>
      <c r="BD1628" s="1"/>
      <c r="BE1628" s="1"/>
      <c r="BF1628" s="1"/>
      <c r="BG1628" s="1"/>
      <c r="BH1628" s="1"/>
      <c r="BI1628" s="1"/>
      <c r="BJ1628" s="1"/>
      <c r="BK1628" s="1"/>
      <c r="BL1628" s="1"/>
      <c r="BM1628" s="1"/>
      <c r="BN1628" s="1"/>
      <c r="BO1628" s="1"/>
      <c r="BP1628" s="1"/>
      <c r="BQ1628" s="1"/>
      <c r="BR1628" s="1"/>
    </row>
    <row r="1629" spans="1:70" s="35" customFormat="1">
      <c r="A1629" s="1"/>
      <c r="C1629" s="37"/>
      <c r="I1629" s="1"/>
      <c r="J1629" s="1"/>
      <c r="K1629" s="1"/>
      <c r="L1629" s="1"/>
      <c r="M1629" s="1"/>
      <c r="N1629" s="1"/>
      <c r="O1629" s="1"/>
      <c r="P1629" s="1"/>
      <c r="Q1629" s="1"/>
      <c r="R1629" s="1"/>
      <c r="S1629" s="1"/>
      <c r="T1629" s="1"/>
      <c r="U1629" s="1"/>
      <c r="V1629" s="1"/>
      <c r="W1629" s="1"/>
      <c r="X1629" s="1"/>
      <c r="Y1629" s="1"/>
      <c r="Z1629" s="1"/>
      <c r="AA1629" s="1"/>
      <c r="AB1629" s="1"/>
      <c r="AC1629" s="1"/>
      <c r="AD1629" s="1"/>
      <c r="AE1629" s="1"/>
      <c r="AF1629" s="1"/>
      <c r="AG1629" s="1"/>
      <c r="AH1629" s="1"/>
      <c r="AI1629" s="1"/>
      <c r="AJ1629" s="1"/>
      <c r="AK1629" s="1"/>
      <c r="AL1629" s="1"/>
      <c r="AM1629" s="1"/>
      <c r="AN1629" s="1"/>
      <c r="AO1629" s="1"/>
      <c r="AP1629" s="1"/>
      <c r="AQ1629" s="1"/>
      <c r="AR1629" s="1"/>
      <c r="AS1629" s="1"/>
      <c r="AT1629" s="1"/>
      <c r="AU1629" s="1"/>
      <c r="AV1629" s="1"/>
      <c r="AW1629" s="1"/>
      <c r="AX1629" s="1"/>
      <c r="AY1629" s="1"/>
      <c r="AZ1629" s="1"/>
      <c r="BA1629" s="1"/>
      <c r="BB1629" s="1"/>
      <c r="BC1629" s="1"/>
      <c r="BD1629" s="1"/>
      <c r="BE1629" s="1"/>
      <c r="BF1629" s="1"/>
      <c r="BG1629" s="1"/>
      <c r="BH1629" s="1"/>
      <c r="BI1629" s="1"/>
      <c r="BJ1629" s="1"/>
      <c r="BK1629" s="1"/>
      <c r="BL1629" s="1"/>
      <c r="BM1629" s="1"/>
      <c r="BN1629" s="1"/>
      <c r="BO1629" s="1"/>
      <c r="BP1629" s="1"/>
      <c r="BQ1629" s="1"/>
      <c r="BR1629" s="1"/>
    </row>
    <row r="1630" spans="1:70" s="35" customFormat="1">
      <c r="A1630" s="1"/>
      <c r="C1630" s="37"/>
      <c r="I1630" s="1"/>
      <c r="J1630" s="1"/>
      <c r="K1630" s="1"/>
      <c r="L1630" s="1"/>
      <c r="M1630" s="1"/>
      <c r="N1630" s="1"/>
      <c r="O1630" s="1"/>
      <c r="P1630" s="1"/>
      <c r="Q1630" s="1"/>
      <c r="R1630" s="1"/>
      <c r="S1630" s="1"/>
      <c r="T1630" s="1"/>
      <c r="U1630" s="1"/>
      <c r="V1630" s="1"/>
      <c r="W1630" s="1"/>
      <c r="X1630" s="1"/>
      <c r="Y1630" s="1"/>
      <c r="Z1630" s="1"/>
      <c r="AA1630" s="1"/>
      <c r="AB1630" s="1"/>
      <c r="AC1630" s="1"/>
      <c r="AD1630" s="1"/>
      <c r="AE1630" s="1"/>
      <c r="AF1630" s="1"/>
      <c r="AG1630" s="1"/>
      <c r="AH1630" s="1"/>
      <c r="AI1630" s="1"/>
      <c r="AJ1630" s="1"/>
      <c r="AK1630" s="1"/>
      <c r="AL1630" s="1"/>
      <c r="AM1630" s="1"/>
      <c r="AN1630" s="1"/>
      <c r="AO1630" s="1"/>
      <c r="AP1630" s="1"/>
      <c r="AQ1630" s="1"/>
      <c r="AR1630" s="1"/>
      <c r="AS1630" s="1"/>
      <c r="AT1630" s="1"/>
      <c r="AU1630" s="1"/>
      <c r="AV1630" s="1"/>
      <c r="AW1630" s="1"/>
      <c r="AX1630" s="1"/>
      <c r="AY1630" s="1"/>
      <c r="AZ1630" s="1"/>
      <c r="BA1630" s="1"/>
      <c r="BB1630" s="1"/>
      <c r="BC1630" s="1"/>
      <c r="BD1630" s="1"/>
      <c r="BE1630" s="1"/>
      <c r="BF1630" s="1"/>
      <c r="BG1630" s="1"/>
      <c r="BH1630" s="1"/>
      <c r="BI1630" s="1"/>
      <c r="BJ1630" s="1"/>
      <c r="BK1630" s="1"/>
      <c r="BL1630" s="1"/>
      <c r="BM1630" s="1"/>
      <c r="BN1630" s="1"/>
      <c r="BO1630" s="1"/>
      <c r="BP1630" s="1"/>
      <c r="BQ1630" s="1"/>
      <c r="BR1630" s="1"/>
    </row>
    <row r="1631" spans="1:70" s="35" customFormat="1">
      <c r="A1631" s="1"/>
      <c r="C1631" s="37"/>
      <c r="I1631" s="1"/>
      <c r="J1631" s="1"/>
      <c r="K1631" s="1"/>
      <c r="L1631" s="1"/>
      <c r="M1631" s="1"/>
      <c r="N1631" s="1"/>
      <c r="O1631" s="1"/>
      <c r="P1631" s="1"/>
      <c r="Q1631" s="1"/>
      <c r="R1631" s="1"/>
      <c r="S1631" s="1"/>
      <c r="T1631" s="1"/>
      <c r="U1631" s="1"/>
      <c r="V1631" s="1"/>
      <c r="W1631" s="1"/>
      <c r="X1631" s="1"/>
      <c r="Y1631" s="1"/>
      <c r="Z1631" s="1"/>
      <c r="AA1631" s="1"/>
      <c r="AB1631" s="1"/>
      <c r="AC1631" s="1"/>
      <c r="AD1631" s="1"/>
      <c r="AE1631" s="1"/>
      <c r="AF1631" s="1"/>
      <c r="AG1631" s="1"/>
      <c r="AH1631" s="1"/>
      <c r="AI1631" s="1"/>
      <c r="AJ1631" s="1"/>
      <c r="AK1631" s="1"/>
      <c r="AL1631" s="1"/>
      <c r="AM1631" s="1"/>
      <c r="AN1631" s="1"/>
      <c r="AO1631" s="1"/>
      <c r="AP1631" s="1"/>
      <c r="AQ1631" s="1"/>
      <c r="AR1631" s="1"/>
      <c r="AS1631" s="1"/>
      <c r="AT1631" s="1"/>
      <c r="AU1631" s="1"/>
      <c r="AV1631" s="1"/>
      <c r="AW1631" s="1"/>
      <c r="AX1631" s="1"/>
      <c r="AY1631" s="1"/>
      <c r="AZ1631" s="1"/>
      <c r="BA1631" s="1"/>
      <c r="BB1631" s="1"/>
      <c r="BC1631" s="1"/>
      <c r="BD1631" s="1"/>
      <c r="BE1631" s="1"/>
      <c r="BF1631" s="1"/>
      <c r="BG1631" s="1"/>
      <c r="BH1631" s="1"/>
      <c r="BI1631" s="1"/>
      <c r="BJ1631" s="1"/>
      <c r="BK1631" s="1"/>
      <c r="BL1631" s="1"/>
      <c r="BM1631" s="1"/>
      <c r="BN1631" s="1"/>
      <c r="BO1631" s="1"/>
      <c r="BP1631" s="1"/>
      <c r="BQ1631" s="1"/>
      <c r="BR1631" s="1"/>
    </row>
    <row r="1632" spans="1:70" s="35" customFormat="1">
      <c r="A1632" s="1"/>
      <c r="C1632" s="37"/>
      <c r="I1632" s="1"/>
      <c r="J1632" s="1"/>
      <c r="K1632" s="1"/>
      <c r="L1632" s="1"/>
      <c r="M1632" s="1"/>
      <c r="N1632" s="1"/>
      <c r="O1632" s="1"/>
      <c r="P1632" s="1"/>
      <c r="Q1632" s="1"/>
      <c r="R1632" s="1"/>
      <c r="S1632" s="1"/>
      <c r="T1632" s="1"/>
      <c r="U1632" s="1"/>
      <c r="V1632" s="1"/>
      <c r="W1632" s="1"/>
      <c r="X1632" s="1"/>
      <c r="Y1632" s="1"/>
      <c r="Z1632" s="1"/>
      <c r="AA1632" s="1"/>
      <c r="AB1632" s="1"/>
      <c r="AC1632" s="1"/>
      <c r="AD1632" s="1"/>
      <c r="AE1632" s="1"/>
      <c r="AF1632" s="1"/>
      <c r="AG1632" s="1"/>
      <c r="AH1632" s="1"/>
      <c r="AI1632" s="1"/>
      <c r="AJ1632" s="1"/>
      <c r="AK1632" s="1"/>
      <c r="AL1632" s="1"/>
      <c r="AM1632" s="1"/>
      <c r="AN1632" s="1"/>
      <c r="AO1632" s="1"/>
      <c r="AP1632" s="1"/>
      <c r="AQ1632" s="1"/>
      <c r="AR1632" s="1"/>
      <c r="AS1632" s="1"/>
      <c r="AT1632" s="1"/>
      <c r="AU1632" s="1"/>
      <c r="AV1632" s="1"/>
      <c r="AW1632" s="1"/>
      <c r="AX1632" s="1"/>
      <c r="AY1632" s="1"/>
      <c r="AZ1632" s="1"/>
      <c r="BA1632" s="1"/>
      <c r="BB1632" s="1"/>
      <c r="BC1632" s="1"/>
      <c r="BD1632" s="1"/>
      <c r="BE1632" s="1"/>
      <c r="BF1632" s="1"/>
      <c r="BG1632" s="1"/>
      <c r="BH1632" s="1"/>
      <c r="BI1632" s="1"/>
      <c r="BJ1632" s="1"/>
      <c r="BK1632" s="1"/>
      <c r="BL1632" s="1"/>
      <c r="BM1632" s="1"/>
      <c r="BN1632" s="1"/>
      <c r="BO1632" s="1"/>
      <c r="BP1632" s="1"/>
      <c r="BQ1632" s="1"/>
      <c r="BR1632" s="1"/>
    </row>
    <row r="1633" spans="1:70" s="35" customFormat="1">
      <c r="A1633" s="1"/>
      <c r="C1633" s="37"/>
      <c r="I1633" s="1"/>
      <c r="J1633" s="1"/>
      <c r="K1633" s="1"/>
      <c r="L1633" s="1"/>
      <c r="M1633" s="1"/>
      <c r="N1633" s="1"/>
      <c r="O1633" s="1"/>
      <c r="P1633" s="1"/>
      <c r="Q1633" s="1"/>
      <c r="R1633" s="1"/>
      <c r="S1633" s="1"/>
      <c r="T1633" s="1"/>
      <c r="U1633" s="1"/>
      <c r="V1633" s="1"/>
      <c r="W1633" s="1"/>
      <c r="X1633" s="1"/>
      <c r="Y1633" s="1"/>
      <c r="Z1633" s="1"/>
      <c r="AA1633" s="1"/>
      <c r="AB1633" s="1"/>
      <c r="AC1633" s="1"/>
      <c r="AD1633" s="1"/>
      <c r="AE1633" s="1"/>
      <c r="AF1633" s="1"/>
      <c r="AG1633" s="1"/>
      <c r="AH1633" s="1"/>
      <c r="AI1633" s="1"/>
      <c r="AJ1633" s="1"/>
      <c r="AK1633" s="1"/>
      <c r="AL1633" s="1"/>
      <c r="AM1633" s="1"/>
      <c r="AN1633" s="1"/>
      <c r="AO1633" s="1"/>
      <c r="AP1633" s="1"/>
      <c r="AQ1633" s="1"/>
      <c r="AR1633" s="1"/>
      <c r="AS1633" s="1"/>
      <c r="AT1633" s="1"/>
      <c r="AU1633" s="1"/>
      <c r="AV1633" s="1"/>
      <c r="AW1633" s="1"/>
      <c r="AX1633" s="1"/>
      <c r="AY1633" s="1"/>
      <c r="AZ1633" s="1"/>
      <c r="BA1633" s="1"/>
      <c r="BB1633" s="1"/>
      <c r="BC1633" s="1"/>
      <c r="BD1633" s="1"/>
      <c r="BE1633" s="1"/>
      <c r="BF1633" s="1"/>
      <c r="BG1633" s="1"/>
      <c r="BH1633" s="1"/>
      <c r="BI1633" s="1"/>
      <c r="BJ1633" s="1"/>
      <c r="BK1633" s="1"/>
      <c r="BL1633" s="1"/>
      <c r="BM1633" s="1"/>
      <c r="BN1633" s="1"/>
      <c r="BO1633" s="1"/>
      <c r="BP1633" s="1"/>
      <c r="BQ1633" s="1"/>
      <c r="BR1633" s="1"/>
    </row>
    <row r="1634" spans="1:70" s="35" customFormat="1">
      <c r="A1634" s="1"/>
      <c r="C1634" s="37"/>
      <c r="I1634" s="1"/>
      <c r="J1634" s="1"/>
      <c r="K1634" s="1"/>
      <c r="L1634" s="1"/>
      <c r="M1634" s="1"/>
      <c r="N1634" s="1"/>
      <c r="O1634" s="1"/>
      <c r="P1634" s="1"/>
      <c r="Q1634" s="1"/>
      <c r="R1634" s="1"/>
      <c r="S1634" s="1"/>
      <c r="T1634" s="1"/>
      <c r="U1634" s="1"/>
      <c r="V1634" s="1"/>
      <c r="W1634" s="1"/>
      <c r="X1634" s="1"/>
      <c r="Y1634" s="1"/>
      <c r="Z1634" s="1"/>
      <c r="AA1634" s="1"/>
      <c r="AB1634" s="1"/>
      <c r="AC1634" s="1"/>
      <c r="AD1634" s="1"/>
      <c r="AE1634" s="1"/>
      <c r="AF1634" s="1"/>
      <c r="AG1634" s="1"/>
      <c r="AH1634" s="1"/>
      <c r="AI1634" s="1"/>
      <c r="AJ1634" s="1"/>
      <c r="AK1634" s="1"/>
      <c r="AL1634" s="1"/>
      <c r="AM1634" s="1"/>
      <c r="AN1634" s="1"/>
      <c r="AO1634" s="1"/>
      <c r="AP1634" s="1"/>
      <c r="AQ1634" s="1"/>
      <c r="AR1634" s="1"/>
      <c r="AS1634" s="1"/>
      <c r="AT1634" s="1"/>
      <c r="AU1634" s="1"/>
      <c r="AV1634" s="1"/>
      <c r="AW1634" s="1"/>
      <c r="AX1634" s="1"/>
      <c r="AY1634" s="1"/>
      <c r="AZ1634" s="1"/>
      <c r="BA1634" s="1"/>
      <c r="BB1634" s="1"/>
      <c r="BC1634" s="1"/>
      <c r="BD1634" s="1"/>
      <c r="BE1634" s="1"/>
      <c r="BF1634" s="1"/>
      <c r="BG1634" s="1"/>
      <c r="BH1634" s="1"/>
      <c r="BI1634" s="1"/>
      <c r="BJ1634" s="1"/>
      <c r="BK1634" s="1"/>
      <c r="BL1634" s="1"/>
      <c r="BM1634" s="1"/>
      <c r="BN1634" s="1"/>
      <c r="BO1634" s="1"/>
      <c r="BP1634" s="1"/>
      <c r="BQ1634" s="1"/>
      <c r="BR1634" s="1"/>
    </row>
    <row r="1635" spans="1:70" s="35" customFormat="1">
      <c r="A1635" s="1"/>
      <c r="C1635" s="37"/>
      <c r="I1635" s="1"/>
      <c r="J1635" s="1"/>
      <c r="K1635" s="1"/>
      <c r="L1635" s="1"/>
      <c r="M1635" s="1"/>
      <c r="N1635" s="1"/>
      <c r="O1635" s="1"/>
      <c r="P1635" s="1"/>
      <c r="Q1635" s="1"/>
      <c r="R1635" s="1"/>
      <c r="S1635" s="1"/>
      <c r="T1635" s="1"/>
      <c r="U1635" s="1"/>
      <c r="V1635" s="1"/>
      <c r="W1635" s="1"/>
      <c r="X1635" s="1"/>
      <c r="Y1635" s="1"/>
      <c r="Z1635" s="1"/>
      <c r="AA1635" s="1"/>
      <c r="AB1635" s="1"/>
      <c r="AC1635" s="1"/>
      <c r="AD1635" s="1"/>
      <c r="AE1635" s="1"/>
      <c r="AF1635" s="1"/>
      <c r="AG1635" s="1"/>
      <c r="AH1635" s="1"/>
      <c r="AI1635" s="1"/>
      <c r="AJ1635" s="1"/>
      <c r="AK1635" s="1"/>
      <c r="AL1635" s="1"/>
      <c r="AM1635" s="1"/>
      <c r="AN1635" s="1"/>
      <c r="AO1635" s="1"/>
      <c r="AP1635" s="1"/>
      <c r="AQ1635" s="1"/>
      <c r="AR1635" s="1"/>
      <c r="AS1635" s="1"/>
      <c r="AT1635" s="1"/>
      <c r="AU1635" s="1"/>
      <c r="AV1635" s="1"/>
      <c r="AW1635" s="1"/>
      <c r="AX1635" s="1"/>
      <c r="AY1635" s="1"/>
      <c r="AZ1635" s="1"/>
      <c r="BA1635" s="1"/>
      <c r="BB1635" s="1"/>
      <c r="BC1635" s="1"/>
      <c r="BD1635" s="1"/>
      <c r="BE1635" s="1"/>
      <c r="BF1635" s="1"/>
      <c r="BG1635" s="1"/>
      <c r="BH1635" s="1"/>
      <c r="BI1635" s="1"/>
      <c r="BJ1635" s="1"/>
      <c r="BK1635" s="1"/>
      <c r="BL1635" s="1"/>
      <c r="BM1635" s="1"/>
      <c r="BN1635" s="1"/>
      <c r="BO1635" s="1"/>
      <c r="BP1635" s="1"/>
      <c r="BQ1635" s="1"/>
      <c r="BR1635" s="1"/>
    </row>
    <row r="1636" spans="1:70" s="35" customFormat="1">
      <c r="A1636" s="1"/>
      <c r="C1636" s="37"/>
      <c r="I1636" s="1"/>
      <c r="J1636" s="1"/>
      <c r="K1636" s="1"/>
      <c r="L1636" s="1"/>
      <c r="M1636" s="1"/>
      <c r="N1636" s="1"/>
      <c r="O1636" s="1"/>
      <c r="P1636" s="1"/>
      <c r="Q1636" s="1"/>
      <c r="R1636" s="1"/>
      <c r="S1636" s="1"/>
      <c r="T1636" s="1"/>
      <c r="U1636" s="1"/>
      <c r="V1636" s="1"/>
      <c r="W1636" s="1"/>
      <c r="X1636" s="1"/>
      <c r="Y1636" s="1"/>
      <c r="Z1636" s="1"/>
      <c r="AA1636" s="1"/>
      <c r="AB1636" s="1"/>
      <c r="AC1636" s="1"/>
      <c r="AD1636" s="1"/>
      <c r="AE1636" s="1"/>
      <c r="AF1636" s="1"/>
      <c r="AG1636" s="1"/>
      <c r="AH1636" s="1"/>
      <c r="AI1636" s="1"/>
      <c r="AJ1636" s="1"/>
      <c r="AK1636" s="1"/>
      <c r="AL1636" s="1"/>
      <c r="AM1636" s="1"/>
      <c r="AN1636" s="1"/>
      <c r="AO1636" s="1"/>
      <c r="AP1636" s="1"/>
      <c r="AQ1636" s="1"/>
      <c r="AR1636" s="1"/>
      <c r="AS1636" s="1"/>
      <c r="AT1636" s="1"/>
      <c r="AU1636" s="1"/>
      <c r="AV1636" s="1"/>
      <c r="AW1636" s="1"/>
      <c r="AX1636" s="1"/>
      <c r="AY1636" s="1"/>
      <c r="AZ1636" s="1"/>
      <c r="BA1636" s="1"/>
      <c r="BB1636" s="1"/>
      <c r="BC1636" s="1"/>
      <c r="BD1636" s="1"/>
      <c r="BE1636" s="1"/>
      <c r="BF1636" s="1"/>
      <c r="BG1636" s="1"/>
      <c r="BH1636" s="1"/>
      <c r="BI1636" s="1"/>
      <c r="BJ1636" s="1"/>
      <c r="BK1636" s="1"/>
      <c r="BL1636" s="1"/>
      <c r="BM1636" s="1"/>
      <c r="BN1636" s="1"/>
      <c r="BO1636" s="1"/>
      <c r="BP1636" s="1"/>
      <c r="BQ1636" s="1"/>
      <c r="BR1636" s="1"/>
    </row>
    <row r="1637" spans="1:70" s="35" customFormat="1">
      <c r="A1637" s="1"/>
      <c r="C1637" s="37"/>
      <c r="I1637" s="1"/>
      <c r="J1637" s="1"/>
      <c r="K1637" s="1"/>
      <c r="L1637" s="1"/>
      <c r="M1637" s="1"/>
      <c r="N1637" s="1"/>
      <c r="O1637" s="1"/>
      <c r="P1637" s="1"/>
      <c r="Q1637" s="1"/>
      <c r="R1637" s="1"/>
      <c r="S1637" s="1"/>
      <c r="T1637" s="1"/>
      <c r="U1637" s="1"/>
      <c r="V1637" s="1"/>
      <c r="W1637" s="1"/>
      <c r="X1637" s="1"/>
      <c r="Y1637" s="1"/>
      <c r="Z1637" s="1"/>
      <c r="AA1637" s="1"/>
      <c r="AB1637" s="1"/>
      <c r="AC1637" s="1"/>
      <c r="AD1637" s="1"/>
      <c r="AE1637" s="1"/>
      <c r="AF1637" s="1"/>
      <c r="AG1637" s="1"/>
      <c r="AH1637" s="1"/>
      <c r="AI1637" s="1"/>
      <c r="AJ1637" s="1"/>
      <c r="AK1637" s="1"/>
      <c r="AL1637" s="1"/>
      <c r="AM1637" s="1"/>
      <c r="AN1637" s="1"/>
      <c r="AO1637" s="1"/>
      <c r="AP1637" s="1"/>
      <c r="AQ1637" s="1"/>
      <c r="AR1637" s="1"/>
      <c r="AS1637" s="1"/>
      <c r="AT1637" s="1"/>
      <c r="AU1637" s="1"/>
      <c r="AV1637" s="1"/>
      <c r="AW1637" s="1"/>
      <c r="AX1637" s="1"/>
      <c r="AY1637" s="1"/>
      <c r="AZ1637" s="1"/>
      <c r="BA1637" s="1"/>
      <c r="BB1637" s="1"/>
      <c r="BC1637" s="1"/>
      <c r="BD1637" s="1"/>
      <c r="BE1637" s="1"/>
      <c r="BF1637" s="1"/>
      <c r="BG1637" s="1"/>
      <c r="BH1637" s="1"/>
      <c r="BI1637" s="1"/>
      <c r="BJ1637" s="1"/>
      <c r="BK1637" s="1"/>
      <c r="BL1637" s="1"/>
      <c r="BM1637" s="1"/>
      <c r="BN1637" s="1"/>
      <c r="BO1637" s="1"/>
      <c r="BP1637" s="1"/>
      <c r="BQ1637" s="1"/>
      <c r="BR1637" s="1"/>
    </row>
    <row r="1638" spans="1:70" s="35" customFormat="1">
      <c r="A1638" s="1"/>
      <c r="C1638" s="37"/>
      <c r="I1638" s="1"/>
      <c r="J1638" s="1"/>
      <c r="K1638" s="1"/>
      <c r="L1638" s="1"/>
      <c r="M1638" s="1"/>
      <c r="N1638" s="1"/>
      <c r="O1638" s="1"/>
      <c r="P1638" s="1"/>
      <c r="Q1638" s="1"/>
      <c r="R1638" s="1"/>
      <c r="S1638" s="1"/>
      <c r="T1638" s="1"/>
      <c r="U1638" s="1"/>
      <c r="V1638" s="1"/>
      <c r="W1638" s="1"/>
      <c r="X1638" s="1"/>
      <c r="Y1638" s="1"/>
      <c r="Z1638" s="1"/>
      <c r="AA1638" s="1"/>
      <c r="AB1638" s="1"/>
      <c r="AC1638" s="1"/>
      <c r="AD1638" s="1"/>
      <c r="AE1638" s="1"/>
      <c r="AF1638" s="1"/>
      <c r="AG1638" s="1"/>
      <c r="AH1638" s="1"/>
      <c r="AI1638" s="1"/>
      <c r="AJ1638" s="1"/>
      <c r="AK1638" s="1"/>
      <c r="AL1638" s="1"/>
      <c r="AM1638" s="1"/>
      <c r="AN1638" s="1"/>
      <c r="AO1638" s="1"/>
      <c r="AP1638" s="1"/>
      <c r="AQ1638" s="1"/>
      <c r="AR1638" s="1"/>
      <c r="AS1638" s="1"/>
      <c r="AT1638" s="1"/>
      <c r="AU1638" s="1"/>
      <c r="AV1638" s="1"/>
      <c r="AW1638" s="1"/>
      <c r="AX1638" s="1"/>
      <c r="AY1638" s="1"/>
      <c r="AZ1638" s="1"/>
      <c r="BA1638" s="1"/>
      <c r="BB1638" s="1"/>
      <c r="BC1638" s="1"/>
      <c r="BD1638" s="1"/>
      <c r="BE1638" s="1"/>
      <c r="BF1638" s="1"/>
      <c r="BG1638" s="1"/>
      <c r="BH1638" s="1"/>
      <c r="BI1638" s="1"/>
      <c r="BJ1638" s="1"/>
      <c r="BK1638" s="1"/>
      <c r="BL1638" s="1"/>
      <c r="BM1638" s="1"/>
      <c r="BN1638" s="1"/>
      <c r="BO1638" s="1"/>
      <c r="BP1638" s="1"/>
      <c r="BQ1638" s="1"/>
      <c r="BR1638" s="1"/>
    </row>
    <row r="1639" spans="1:70" s="35" customFormat="1">
      <c r="A1639" s="1"/>
      <c r="C1639" s="37"/>
      <c r="I1639" s="1"/>
      <c r="J1639" s="1"/>
      <c r="K1639" s="1"/>
      <c r="L1639" s="1"/>
      <c r="M1639" s="1"/>
      <c r="N1639" s="1"/>
      <c r="O1639" s="1"/>
      <c r="P1639" s="1"/>
      <c r="Q1639" s="1"/>
      <c r="R1639" s="1"/>
      <c r="S1639" s="1"/>
      <c r="T1639" s="1"/>
      <c r="U1639" s="1"/>
      <c r="V1639" s="1"/>
      <c r="W1639" s="1"/>
      <c r="X1639" s="1"/>
      <c r="Y1639" s="1"/>
      <c r="Z1639" s="1"/>
      <c r="AA1639" s="1"/>
      <c r="AB1639" s="1"/>
      <c r="AC1639" s="1"/>
      <c r="AD1639" s="1"/>
      <c r="AE1639" s="1"/>
      <c r="AF1639" s="1"/>
      <c r="AG1639" s="1"/>
      <c r="AH1639" s="1"/>
      <c r="AI1639" s="1"/>
      <c r="AJ1639" s="1"/>
      <c r="AK1639" s="1"/>
      <c r="AL1639" s="1"/>
      <c r="AM1639" s="1"/>
      <c r="AN1639" s="1"/>
      <c r="AO1639" s="1"/>
      <c r="AP1639" s="1"/>
      <c r="AQ1639" s="1"/>
      <c r="AR1639" s="1"/>
      <c r="AS1639" s="1"/>
      <c r="AT1639" s="1"/>
      <c r="AU1639" s="1"/>
      <c r="AV1639" s="1"/>
      <c r="AW1639" s="1"/>
      <c r="AX1639" s="1"/>
      <c r="AY1639" s="1"/>
      <c r="AZ1639" s="1"/>
      <c r="BA1639" s="1"/>
      <c r="BB1639" s="1"/>
      <c r="BC1639" s="1"/>
      <c r="BD1639" s="1"/>
      <c r="BE1639" s="1"/>
      <c r="BF1639" s="1"/>
      <c r="BG1639" s="1"/>
      <c r="BH1639" s="1"/>
      <c r="BI1639" s="1"/>
      <c r="BJ1639" s="1"/>
      <c r="BK1639" s="1"/>
      <c r="BL1639" s="1"/>
      <c r="BM1639" s="1"/>
      <c r="BN1639" s="1"/>
      <c r="BO1639" s="1"/>
      <c r="BP1639" s="1"/>
      <c r="BQ1639" s="1"/>
      <c r="BR1639" s="1"/>
    </row>
    <row r="1640" spans="1:70" s="35" customFormat="1">
      <c r="A1640" s="1"/>
      <c r="C1640" s="37"/>
      <c r="I1640" s="1"/>
      <c r="J1640" s="1"/>
      <c r="K1640" s="1"/>
      <c r="L1640" s="1"/>
      <c r="M1640" s="1"/>
      <c r="N1640" s="1"/>
      <c r="O1640" s="1"/>
      <c r="P1640" s="1"/>
      <c r="Q1640" s="1"/>
      <c r="R1640" s="1"/>
      <c r="S1640" s="1"/>
      <c r="T1640" s="1"/>
      <c r="U1640" s="1"/>
      <c r="V1640" s="1"/>
      <c r="W1640" s="1"/>
      <c r="X1640" s="1"/>
      <c r="Y1640" s="1"/>
      <c r="Z1640" s="1"/>
      <c r="AA1640" s="1"/>
      <c r="AB1640" s="1"/>
      <c r="AC1640" s="1"/>
      <c r="AD1640" s="1"/>
      <c r="AE1640" s="1"/>
      <c r="AF1640" s="1"/>
      <c r="AG1640" s="1"/>
      <c r="AH1640" s="1"/>
      <c r="AI1640" s="1"/>
      <c r="AJ1640" s="1"/>
      <c r="AK1640" s="1"/>
      <c r="AL1640" s="1"/>
      <c r="AM1640" s="1"/>
      <c r="AN1640" s="1"/>
      <c r="AO1640" s="1"/>
      <c r="AP1640" s="1"/>
      <c r="AQ1640" s="1"/>
      <c r="AR1640" s="1"/>
      <c r="AS1640" s="1"/>
      <c r="AT1640" s="1"/>
      <c r="AU1640" s="1"/>
      <c r="AV1640" s="1"/>
      <c r="AW1640" s="1"/>
      <c r="AX1640" s="1"/>
      <c r="AY1640" s="1"/>
      <c r="AZ1640" s="1"/>
      <c r="BA1640" s="1"/>
      <c r="BB1640" s="1"/>
      <c r="BC1640" s="1"/>
      <c r="BD1640" s="1"/>
      <c r="BE1640" s="1"/>
      <c r="BF1640" s="1"/>
      <c r="BG1640" s="1"/>
      <c r="BH1640" s="1"/>
      <c r="BI1640" s="1"/>
      <c r="BJ1640" s="1"/>
      <c r="BK1640" s="1"/>
      <c r="BL1640" s="1"/>
      <c r="BM1640" s="1"/>
      <c r="BN1640" s="1"/>
      <c r="BO1640" s="1"/>
      <c r="BP1640" s="1"/>
      <c r="BQ1640" s="1"/>
      <c r="BR1640" s="1"/>
    </row>
    <row r="1641" spans="1:70" s="35" customFormat="1">
      <c r="A1641" s="1"/>
      <c r="C1641" s="37"/>
      <c r="I1641" s="1"/>
      <c r="J1641" s="1"/>
      <c r="K1641" s="1"/>
      <c r="L1641" s="1"/>
      <c r="M1641" s="1"/>
      <c r="N1641" s="1"/>
      <c r="O1641" s="1"/>
      <c r="P1641" s="1"/>
      <c r="Q1641" s="1"/>
      <c r="R1641" s="1"/>
      <c r="S1641" s="1"/>
      <c r="T1641" s="1"/>
      <c r="U1641" s="1"/>
      <c r="V1641" s="1"/>
      <c r="W1641" s="1"/>
      <c r="X1641" s="1"/>
      <c r="Y1641" s="1"/>
      <c r="Z1641" s="1"/>
      <c r="AA1641" s="1"/>
      <c r="AB1641" s="1"/>
      <c r="AC1641" s="1"/>
      <c r="AD1641" s="1"/>
      <c r="AE1641" s="1"/>
      <c r="AF1641" s="1"/>
      <c r="AG1641" s="1"/>
      <c r="AH1641" s="1"/>
      <c r="AI1641" s="1"/>
      <c r="AJ1641" s="1"/>
      <c r="AK1641" s="1"/>
      <c r="AL1641" s="1"/>
      <c r="AM1641" s="1"/>
      <c r="AN1641" s="1"/>
      <c r="AO1641" s="1"/>
      <c r="AP1641" s="1"/>
      <c r="AQ1641" s="1"/>
      <c r="AR1641" s="1"/>
      <c r="AS1641" s="1"/>
      <c r="AT1641" s="1"/>
      <c r="AU1641" s="1"/>
      <c r="AV1641" s="1"/>
      <c r="AW1641" s="1"/>
      <c r="AX1641" s="1"/>
      <c r="AY1641" s="1"/>
      <c r="AZ1641" s="1"/>
      <c r="BA1641" s="1"/>
      <c r="BB1641" s="1"/>
      <c r="BC1641" s="1"/>
      <c r="BD1641" s="1"/>
      <c r="BE1641" s="1"/>
      <c r="BF1641" s="1"/>
      <c r="BG1641" s="1"/>
      <c r="BH1641" s="1"/>
      <c r="BI1641" s="1"/>
      <c r="BJ1641" s="1"/>
      <c r="BK1641" s="1"/>
      <c r="BL1641" s="1"/>
      <c r="BM1641" s="1"/>
      <c r="BN1641" s="1"/>
      <c r="BO1641" s="1"/>
      <c r="BP1641" s="1"/>
      <c r="BQ1641" s="1"/>
      <c r="BR1641" s="1"/>
    </row>
    <row r="1642" spans="1:70" s="35" customFormat="1">
      <c r="A1642" s="1"/>
      <c r="C1642" s="37"/>
      <c r="I1642" s="1"/>
      <c r="J1642" s="1"/>
      <c r="K1642" s="1"/>
      <c r="L1642" s="1"/>
      <c r="M1642" s="1"/>
      <c r="N1642" s="1"/>
      <c r="O1642" s="1"/>
      <c r="P1642" s="1"/>
      <c r="Q1642" s="1"/>
      <c r="R1642" s="1"/>
      <c r="S1642" s="1"/>
      <c r="T1642" s="1"/>
      <c r="U1642" s="1"/>
      <c r="V1642" s="1"/>
      <c r="W1642" s="1"/>
      <c r="X1642" s="1"/>
      <c r="Y1642" s="1"/>
      <c r="Z1642" s="1"/>
      <c r="AA1642" s="1"/>
      <c r="AB1642" s="1"/>
      <c r="AC1642" s="1"/>
      <c r="AD1642" s="1"/>
      <c r="AE1642" s="1"/>
      <c r="AF1642" s="1"/>
      <c r="AG1642" s="1"/>
      <c r="AH1642" s="1"/>
      <c r="AI1642" s="1"/>
      <c r="AJ1642" s="1"/>
      <c r="AK1642" s="1"/>
      <c r="AL1642" s="1"/>
      <c r="AM1642" s="1"/>
      <c r="AN1642" s="1"/>
      <c r="AO1642" s="1"/>
      <c r="AP1642" s="1"/>
      <c r="AQ1642" s="1"/>
      <c r="AR1642" s="1"/>
      <c r="AS1642" s="1"/>
      <c r="AT1642" s="1"/>
      <c r="AU1642" s="1"/>
      <c r="AV1642" s="1"/>
      <c r="AW1642" s="1"/>
      <c r="AX1642" s="1"/>
      <c r="AY1642" s="1"/>
      <c r="AZ1642" s="1"/>
      <c r="BA1642" s="1"/>
      <c r="BB1642" s="1"/>
      <c r="BC1642" s="1"/>
      <c r="BD1642" s="1"/>
      <c r="BE1642" s="1"/>
      <c r="BF1642" s="1"/>
      <c r="BG1642" s="1"/>
      <c r="BH1642" s="1"/>
      <c r="BI1642" s="1"/>
      <c r="BJ1642" s="1"/>
      <c r="BK1642" s="1"/>
      <c r="BL1642" s="1"/>
      <c r="BM1642" s="1"/>
      <c r="BN1642" s="1"/>
      <c r="BO1642" s="1"/>
      <c r="BP1642" s="1"/>
      <c r="BQ1642" s="1"/>
      <c r="BR1642" s="1"/>
    </row>
    <row r="1643" spans="1:70" s="35" customFormat="1">
      <c r="A1643" s="1"/>
      <c r="C1643" s="37"/>
      <c r="I1643" s="1"/>
      <c r="J1643" s="1"/>
      <c r="K1643" s="1"/>
      <c r="L1643" s="1"/>
      <c r="M1643" s="1"/>
      <c r="N1643" s="1"/>
      <c r="O1643" s="1"/>
      <c r="P1643" s="1"/>
      <c r="Q1643" s="1"/>
      <c r="R1643" s="1"/>
      <c r="S1643" s="1"/>
      <c r="T1643" s="1"/>
      <c r="U1643" s="1"/>
      <c r="V1643" s="1"/>
      <c r="W1643" s="1"/>
      <c r="X1643" s="1"/>
      <c r="Y1643" s="1"/>
      <c r="Z1643" s="1"/>
      <c r="AA1643" s="1"/>
      <c r="AB1643" s="1"/>
      <c r="AC1643" s="1"/>
      <c r="AD1643" s="1"/>
      <c r="AE1643" s="1"/>
      <c r="AF1643" s="1"/>
      <c r="AG1643" s="1"/>
      <c r="AH1643" s="1"/>
      <c r="AI1643" s="1"/>
      <c r="AJ1643" s="1"/>
      <c r="AK1643" s="1"/>
      <c r="AL1643" s="1"/>
      <c r="AM1643" s="1"/>
      <c r="AN1643" s="1"/>
      <c r="AO1643" s="1"/>
      <c r="AP1643" s="1"/>
      <c r="AQ1643" s="1"/>
      <c r="AR1643" s="1"/>
      <c r="AS1643" s="1"/>
      <c r="AT1643" s="1"/>
      <c r="AU1643" s="1"/>
      <c r="AV1643" s="1"/>
      <c r="AW1643" s="1"/>
      <c r="AX1643" s="1"/>
      <c r="AY1643" s="1"/>
      <c r="AZ1643" s="1"/>
      <c r="BA1643" s="1"/>
      <c r="BB1643" s="1"/>
      <c r="BC1643" s="1"/>
      <c r="BD1643" s="1"/>
      <c r="BE1643" s="1"/>
      <c r="BF1643" s="1"/>
      <c r="BG1643" s="1"/>
      <c r="BH1643" s="1"/>
      <c r="BI1643" s="1"/>
      <c r="BJ1643" s="1"/>
      <c r="BK1643" s="1"/>
      <c r="BL1643" s="1"/>
      <c r="BM1643" s="1"/>
      <c r="BN1643" s="1"/>
      <c r="BO1643" s="1"/>
      <c r="BP1643" s="1"/>
      <c r="BQ1643" s="1"/>
      <c r="BR1643" s="1"/>
    </row>
    <row r="1644" spans="1:70" s="35" customFormat="1">
      <c r="A1644" s="1"/>
      <c r="C1644" s="37"/>
      <c r="I1644" s="1"/>
      <c r="J1644" s="1"/>
      <c r="K1644" s="1"/>
      <c r="L1644" s="1"/>
      <c r="M1644" s="1"/>
      <c r="N1644" s="1"/>
      <c r="O1644" s="1"/>
      <c r="P1644" s="1"/>
      <c r="Q1644" s="1"/>
      <c r="R1644" s="1"/>
      <c r="S1644" s="1"/>
      <c r="T1644" s="1"/>
      <c r="U1644" s="1"/>
      <c r="V1644" s="1"/>
      <c r="W1644" s="1"/>
      <c r="X1644" s="1"/>
      <c r="Y1644" s="1"/>
      <c r="Z1644" s="1"/>
      <c r="AA1644" s="1"/>
      <c r="AB1644" s="1"/>
      <c r="AC1644" s="1"/>
      <c r="AD1644" s="1"/>
      <c r="AE1644" s="1"/>
      <c r="AF1644" s="1"/>
      <c r="AG1644" s="1"/>
      <c r="AH1644" s="1"/>
      <c r="AI1644" s="1"/>
      <c r="AJ1644" s="1"/>
      <c r="AK1644" s="1"/>
      <c r="AL1644" s="1"/>
      <c r="AM1644" s="1"/>
      <c r="AN1644" s="1"/>
      <c r="AO1644" s="1"/>
      <c r="AP1644" s="1"/>
      <c r="AQ1644" s="1"/>
      <c r="AR1644" s="1"/>
      <c r="AS1644" s="1"/>
      <c r="AT1644" s="1"/>
      <c r="AU1644" s="1"/>
      <c r="AV1644" s="1"/>
      <c r="AW1644" s="1"/>
      <c r="AX1644" s="1"/>
      <c r="AY1644" s="1"/>
      <c r="AZ1644" s="1"/>
      <c r="BA1644" s="1"/>
      <c r="BB1644" s="1"/>
      <c r="BC1644" s="1"/>
      <c r="BD1644" s="1"/>
      <c r="BE1644" s="1"/>
      <c r="BF1644" s="1"/>
      <c r="BG1644" s="1"/>
      <c r="BH1644" s="1"/>
      <c r="BI1644" s="1"/>
      <c r="BJ1644" s="1"/>
      <c r="BK1644" s="1"/>
      <c r="BL1644" s="1"/>
      <c r="BM1644" s="1"/>
      <c r="BN1644" s="1"/>
      <c r="BO1644" s="1"/>
      <c r="BP1644" s="1"/>
      <c r="BQ1644" s="1"/>
      <c r="BR1644" s="1"/>
    </row>
    <row r="1645" spans="1:70" s="35" customFormat="1">
      <c r="A1645" s="1"/>
      <c r="C1645" s="37"/>
      <c r="I1645" s="1"/>
      <c r="J1645" s="1"/>
      <c r="K1645" s="1"/>
      <c r="L1645" s="1"/>
      <c r="M1645" s="1"/>
      <c r="N1645" s="1"/>
      <c r="O1645" s="1"/>
      <c r="P1645" s="1"/>
      <c r="Q1645" s="1"/>
      <c r="R1645" s="1"/>
      <c r="S1645" s="1"/>
      <c r="T1645" s="1"/>
      <c r="U1645" s="1"/>
      <c r="V1645" s="1"/>
      <c r="W1645" s="1"/>
      <c r="X1645" s="1"/>
      <c r="Y1645" s="1"/>
      <c r="Z1645" s="1"/>
      <c r="AA1645" s="1"/>
      <c r="AB1645" s="1"/>
      <c r="AC1645" s="1"/>
      <c r="AD1645" s="1"/>
      <c r="AE1645" s="1"/>
      <c r="AF1645" s="1"/>
      <c r="AG1645" s="1"/>
      <c r="AH1645" s="1"/>
      <c r="AI1645" s="1"/>
      <c r="AJ1645" s="1"/>
      <c r="AK1645" s="1"/>
      <c r="AL1645" s="1"/>
      <c r="AM1645" s="1"/>
      <c r="AN1645" s="1"/>
      <c r="AO1645" s="1"/>
      <c r="AP1645" s="1"/>
      <c r="AQ1645" s="1"/>
      <c r="AR1645" s="1"/>
      <c r="AS1645" s="1"/>
      <c r="AT1645" s="1"/>
      <c r="AU1645" s="1"/>
      <c r="AV1645" s="1"/>
      <c r="AW1645" s="1"/>
      <c r="AX1645" s="1"/>
      <c r="AY1645" s="1"/>
      <c r="AZ1645" s="1"/>
      <c r="BA1645" s="1"/>
      <c r="BB1645" s="1"/>
      <c r="BC1645" s="1"/>
      <c r="BD1645" s="1"/>
      <c r="BE1645" s="1"/>
      <c r="BF1645" s="1"/>
      <c r="BG1645" s="1"/>
      <c r="BH1645" s="1"/>
      <c r="BI1645" s="1"/>
      <c r="BJ1645" s="1"/>
      <c r="BK1645" s="1"/>
      <c r="BL1645" s="1"/>
      <c r="BM1645" s="1"/>
      <c r="BN1645" s="1"/>
      <c r="BO1645" s="1"/>
      <c r="BP1645" s="1"/>
      <c r="BQ1645" s="1"/>
      <c r="BR1645" s="1"/>
    </row>
    <row r="1646" spans="1:70" s="35" customFormat="1">
      <c r="A1646" s="1"/>
      <c r="C1646" s="37"/>
      <c r="I1646" s="1"/>
      <c r="J1646" s="1"/>
      <c r="K1646" s="1"/>
      <c r="L1646" s="1"/>
      <c r="M1646" s="1"/>
      <c r="N1646" s="1"/>
      <c r="O1646" s="1"/>
      <c r="P1646" s="1"/>
      <c r="Q1646" s="1"/>
      <c r="R1646" s="1"/>
      <c r="S1646" s="1"/>
      <c r="T1646" s="1"/>
      <c r="U1646" s="1"/>
      <c r="V1646" s="1"/>
      <c r="W1646" s="1"/>
      <c r="X1646" s="1"/>
      <c r="Y1646" s="1"/>
      <c r="Z1646" s="1"/>
      <c r="AA1646" s="1"/>
      <c r="AB1646" s="1"/>
      <c r="AC1646" s="1"/>
      <c r="AD1646" s="1"/>
      <c r="AE1646" s="1"/>
      <c r="AF1646" s="1"/>
      <c r="AG1646" s="1"/>
      <c r="AH1646" s="1"/>
      <c r="AI1646" s="1"/>
      <c r="AJ1646" s="1"/>
      <c r="AK1646" s="1"/>
      <c r="AL1646" s="1"/>
      <c r="AM1646" s="1"/>
      <c r="AN1646" s="1"/>
      <c r="AO1646" s="1"/>
      <c r="AP1646" s="1"/>
      <c r="AQ1646" s="1"/>
      <c r="AR1646" s="1"/>
      <c r="AS1646" s="1"/>
      <c r="AT1646" s="1"/>
      <c r="AU1646" s="1"/>
      <c r="AV1646" s="1"/>
      <c r="AW1646" s="1"/>
      <c r="AX1646" s="1"/>
      <c r="AY1646" s="1"/>
      <c r="AZ1646" s="1"/>
      <c r="BA1646" s="1"/>
      <c r="BB1646" s="1"/>
      <c r="BC1646" s="1"/>
      <c r="BD1646" s="1"/>
      <c r="BE1646" s="1"/>
      <c r="BF1646" s="1"/>
      <c r="BG1646" s="1"/>
      <c r="BH1646" s="1"/>
      <c r="BI1646" s="1"/>
      <c r="BJ1646" s="1"/>
      <c r="BK1646" s="1"/>
      <c r="BL1646" s="1"/>
      <c r="BM1646" s="1"/>
      <c r="BN1646" s="1"/>
      <c r="BO1646" s="1"/>
      <c r="BP1646" s="1"/>
      <c r="BQ1646" s="1"/>
      <c r="BR1646" s="1"/>
    </row>
    <row r="1647" spans="1:70" s="35" customFormat="1">
      <c r="A1647" s="1"/>
      <c r="C1647" s="37"/>
      <c r="I1647" s="1"/>
      <c r="J1647" s="1"/>
      <c r="K1647" s="1"/>
      <c r="L1647" s="1"/>
      <c r="M1647" s="1"/>
      <c r="N1647" s="1"/>
      <c r="O1647" s="1"/>
      <c r="P1647" s="1"/>
      <c r="Q1647" s="1"/>
      <c r="R1647" s="1"/>
      <c r="S1647" s="1"/>
      <c r="T1647" s="1"/>
      <c r="U1647" s="1"/>
      <c r="V1647" s="1"/>
      <c r="W1647" s="1"/>
      <c r="X1647" s="1"/>
      <c r="Y1647" s="1"/>
      <c r="Z1647" s="1"/>
      <c r="AA1647" s="1"/>
      <c r="AB1647" s="1"/>
      <c r="AC1647" s="1"/>
      <c r="AD1647" s="1"/>
      <c r="AE1647" s="1"/>
      <c r="AF1647" s="1"/>
      <c r="AG1647" s="1"/>
      <c r="AH1647" s="1"/>
      <c r="AI1647" s="1"/>
      <c r="AJ1647" s="1"/>
      <c r="AK1647" s="1"/>
      <c r="AL1647" s="1"/>
      <c r="AM1647" s="1"/>
      <c r="AN1647" s="1"/>
      <c r="AO1647" s="1"/>
      <c r="AP1647" s="1"/>
      <c r="AQ1647" s="1"/>
      <c r="AR1647" s="1"/>
      <c r="AS1647" s="1"/>
      <c r="AT1647" s="1"/>
      <c r="AU1647" s="1"/>
      <c r="AV1647" s="1"/>
      <c r="AW1647" s="1"/>
      <c r="AX1647" s="1"/>
      <c r="AY1647" s="1"/>
      <c r="AZ1647" s="1"/>
      <c r="BA1647" s="1"/>
      <c r="BB1647" s="1"/>
      <c r="BC1647" s="1"/>
      <c r="BD1647" s="1"/>
      <c r="BE1647" s="1"/>
      <c r="BF1647" s="1"/>
      <c r="BG1647" s="1"/>
      <c r="BH1647" s="1"/>
      <c r="BI1647" s="1"/>
      <c r="BJ1647" s="1"/>
      <c r="BK1647" s="1"/>
      <c r="BL1647" s="1"/>
      <c r="BM1647" s="1"/>
      <c r="BN1647" s="1"/>
      <c r="BO1647" s="1"/>
      <c r="BP1647" s="1"/>
      <c r="BQ1647" s="1"/>
      <c r="BR1647" s="1"/>
    </row>
    <row r="1648" spans="1:70" s="35" customFormat="1">
      <c r="A1648" s="1"/>
      <c r="C1648" s="37"/>
      <c r="I1648" s="1"/>
      <c r="J1648" s="1"/>
      <c r="K1648" s="1"/>
      <c r="L1648" s="1"/>
      <c r="M1648" s="1"/>
      <c r="N1648" s="1"/>
      <c r="O1648" s="1"/>
      <c r="P1648" s="1"/>
      <c r="Q1648" s="1"/>
      <c r="R1648" s="1"/>
      <c r="S1648" s="1"/>
      <c r="T1648" s="1"/>
      <c r="U1648" s="1"/>
      <c r="V1648" s="1"/>
      <c r="W1648" s="1"/>
      <c r="X1648" s="1"/>
      <c r="Y1648" s="1"/>
      <c r="Z1648" s="1"/>
      <c r="AA1648" s="1"/>
      <c r="AB1648" s="1"/>
      <c r="AC1648" s="1"/>
      <c r="AD1648" s="1"/>
      <c r="AE1648" s="1"/>
      <c r="AF1648" s="1"/>
      <c r="AG1648" s="1"/>
      <c r="AH1648" s="1"/>
      <c r="AI1648" s="1"/>
      <c r="AJ1648" s="1"/>
      <c r="AK1648" s="1"/>
      <c r="AL1648" s="1"/>
      <c r="AM1648" s="1"/>
      <c r="AN1648" s="1"/>
      <c r="AO1648" s="1"/>
      <c r="AP1648" s="1"/>
      <c r="AQ1648" s="1"/>
      <c r="AR1648" s="1"/>
      <c r="AS1648" s="1"/>
      <c r="AT1648" s="1"/>
      <c r="AU1648" s="1"/>
      <c r="AV1648" s="1"/>
      <c r="AW1648" s="1"/>
      <c r="AX1648" s="1"/>
      <c r="AY1648" s="1"/>
      <c r="AZ1648" s="1"/>
      <c r="BA1648" s="1"/>
      <c r="BB1648" s="1"/>
      <c r="BC1648" s="1"/>
      <c r="BD1648" s="1"/>
      <c r="BE1648" s="1"/>
      <c r="BF1648" s="1"/>
      <c r="BG1648" s="1"/>
      <c r="BH1648" s="1"/>
      <c r="BI1648" s="1"/>
      <c r="BJ1648" s="1"/>
      <c r="BK1648" s="1"/>
      <c r="BL1648" s="1"/>
      <c r="BM1648" s="1"/>
      <c r="BN1648" s="1"/>
      <c r="BO1648" s="1"/>
      <c r="BP1648" s="1"/>
      <c r="BQ1648" s="1"/>
      <c r="BR1648" s="1"/>
    </row>
    <row r="1649" spans="1:70" s="35" customFormat="1">
      <c r="A1649" s="1"/>
      <c r="C1649" s="37"/>
      <c r="I1649" s="1"/>
      <c r="J1649" s="1"/>
      <c r="K1649" s="1"/>
      <c r="L1649" s="1"/>
      <c r="M1649" s="1"/>
      <c r="N1649" s="1"/>
      <c r="O1649" s="1"/>
      <c r="P1649" s="1"/>
      <c r="Q1649" s="1"/>
      <c r="R1649" s="1"/>
      <c r="S1649" s="1"/>
      <c r="T1649" s="1"/>
      <c r="U1649" s="1"/>
      <c r="V1649" s="1"/>
      <c r="W1649" s="1"/>
      <c r="X1649" s="1"/>
      <c r="Y1649" s="1"/>
      <c r="Z1649" s="1"/>
      <c r="AA1649" s="1"/>
      <c r="AB1649" s="1"/>
      <c r="AC1649" s="1"/>
      <c r="AD1649" s="1"/>
      <c r="AE1649" s="1"/>
      <c r="AF1649" s="1"/>
      <c r="AG1649" s="1"/>
      <c r="AH1649" s="1"/>
      <c r="AI1649" s="1"/>
      <c r="AJ1649" s="1"/>
      <c r="AK1649" s="1"/>
      <c r="AL1649" s="1"/>
      <c r="AM1649" s="1"/>
      <c r="AN1649" s="1"/>
      <c r="AO1649" s="1"/>
      <c r="AP1649" s="1"/>
      <c r="AQ1649" s="1"/>
      <c r="AR1649" s="1"/>
      <c r="AS1649" s="1"/>
      <c r="AT1649" s="1"/>
      <c r="AU1649" s="1"/>
      <c r="AV1649" s="1"/>
      <c r="AW1649" s="1"/>
      <c r="AX1649" s="1"/>
      <c r="AY1649" s="1"/>
      <c r="AZ1649" s="1"/>
      <c r="BA1649" s="1"/>
      <c r="BB1649" s="1"/>
      <c r="BC1649" s="1"/>
      <c r="BD1649" s="1"/>
      <c r="BE1649" s="1"/>
      <c r="BF1649" s="1"/>
      <c r="BG1649" s="1"/>
      <c r="BH1649" s="1"/>
      <c r="BI1649" s="1"/>
      <c r="BJ1649" s="1"/>
      <c r="BK1649" s="1"/>
      <c r="BL1649" s="1"/>
      <c r="BM1649" s="1"/>
      <c r="BN1649" s="1"/>
      <c r="BO1649" s="1"/>
      <c r="BP1649" s="1"/>
      <c r="BQ1649" s="1"/>
      <c r="BR1649" s="1"/>
    </row>
    <row r="1650" spans="1:70" s="35" customFormat="1">
      <c r="A1650" s="1"/>
      <c r="C1650" s="37"/>
      <c r="I1650" s="1"/>
      <c r="J1650" s="1"/>
      <c r="K1650" s="1"/>
      <c r="L1650" s="1"/>
      <c r="M1650" s="1"/>
      <c r="N1650" s="1"/>
      <c r="O1650" s="1"/>
      <c r="P1650" s="1"/>
      <c r="Q1650" s="1"/>
      <c r="R1650" s="1"/>
      <c r="S1650" s="1"/>
      <c r="T1650" s="1"/>
      <c r="U1650" s="1"/>
      <c r="V1650" s="1"/>
      <c r="W1650" s="1"/>
      <c r="X1650" s="1"/>
      <c r="Y1650" s="1"/>
      <c r="Z1650" s="1"/>
      <c r="AA1650" s="1"/>
      <c r="AB1650" s="1"/>
      <c r="AC1650" s="1"/>
      <c r="AD1650" s="1"/>
      <c r="AE1650" s="1"/>
      <c r="AF1650" s="1"/>
      <c r="AG1650" s="1"/>
      <c r="AH1650" s="1"/>
      <c r="AI1650" s="1"/>
      <c r="AJ1650" s="1"/>
      <c r="AK1650" s="1"/>
      <c r="AL1650" s="1"/>
      <c r="AM1650" s="1"/>
      <c r="AN1650" s="1"/>
      <c r="AO1650" s="1"/>
      <c r="AP1650" s="1"/>
      <c r="AQ1650" s="1"/>
      <c r="AR1650" s="1"/>
      <c r="AS1650" s="1"/>
      <c r="AT1650" s="1"/>
      <c r="AU1650" s="1"/>
      <c r="AV1650" s="1"/>
      <c r="AW1650" s="1"/>
      <c r="AX1650" s="1"/>
      <c r="AY1650" s="1"/>
      <c r="AZ1650" s="1"/>
      <c r="BA1650" s="1"/>
      <c r="BB1650" s="1"/>
      <c r="BC1650" s="1"/>
      <c r="BD1650" s="1"/>
      <c r="BE1650" s="1"/>
      <c r="BF1650" s="1"/>
      <c r="BG1650" s="1"/>
      <c r="BH1650" s="1"/>
      <c r="BI1650" s="1"/>
      <c r="BJ1650" s="1"/>
      <c r="BK1650" s="1"/>
      <c r="BL1650" s="1"/>
      <c r="BM1650" s="1"/>
      <c r="BN1650" s="1"/>
      <c r="BO1650" s="1"/>
      <c r="BP1650" s="1"/>
      <c r="BQ1650" s="1"/>
      <c r="BR1650" s="1"/>
    </row>
    <row r="1651" spans="1:70" s="35" customFormat="1">
      <c r="A1651" s="1"/>
      <c r="C1651" s="37"/>
      <c r="I1651" s="1"/>
      <c r="J1651" s="1"/>
      <c r="K1651" s="1"/>
      <c r="L1651" s="1"/>
      <c r="M1651" s="1"/>
      <c r="N1651" s="1"/>
      <c r="O1651" s="1"/>
      <c r="P1651" s="1"/>
      <c r="Q1651" s="1"/>
      <c r="R1651" s="1"/>
      <c r="S1651" s="1"/>
      <c r="T1651" s="1"/>
      <c r="U1651" s="1"/>
      <c r="V1651" s="1"/>
      <c r="W1651" s="1"/>
      <c r="X1651" s="1"/>
      <c r="Y1651" s="1"/>
      <c r="Z1651" s="1"/>
      <c r="AA1651" s="1"/>
      <c r="AB1651" s="1"/>
      <c r="AC1651" s="1"/>
      <c r="AD1651" s="1"/>
      <c r="AE1651" s="1"/>
      <c r="AF1651" s="1"/>
      <c r="AG1651" s="1"/>
      <c r="AH1651" s="1"/>
      <c r="AI1651" s="1"/>
      <c r="AJ1651" s="1"/>
      <c r="AK1651" s="1"/>
      <c r="AL1651" s="1"/>
      <c r="AM1651" s="1"/>
      <c r="AN1651" s="1"/>
      <c r="AO1651" s="1"/>
      <c r="AP1651" s="1"/>
      <c r="AQ1651" s="1"/>
      <c r="AR1651" s="1"/>
      <c r="AS1651" s="1"/>
      <c r="AT1651" s="1"/>
      <c r="AU1651" s="1"/>
      <c r="AV1651" s="1"/>
      <c r="AW1651" s="1"/>
      <c r="AX1651" s="1"/>
      <c r="AY1651" s="1"/>
      <c r="AZ1651" s="1"/>
      <c r="BA1651" s="1"/>
      <c r="BB1651" s="1"/>
      <c r="BC1651" s="1"/>
      <c r="BD1651" s="1"/>
      <c r="BE1651" s="1"/>
      <c r="BF1651" s="1"/>
      <c r="BG1651" s="1"/>
      <c r="BH1651" s="1"/>
      <c r="BI1651" s="1"/>
      <c r="BJ1651" s="1"/>
      <c r="BK1651" s="1"/>
      <c r="BL1651" s="1"/>
      <c r="BM1651" s="1"/>
      <c r="BN1651" s="1"/>
      <c r="BO1651" s="1"/>
      <c r="BP1651" s="1"/>
      <c r="BQ1651" s="1"/>
      <c r="BR1651" s="1"/>
    </row>
    <row r="1652" spans="1:70" s="35" customFormat="1">
      <c r="A1652" s="1"/>
      <c r="C1652" s="37"/>
      <c r="I1652" s="1"/>
      <c r="J1652" s="1"/>
      <c r="K1652" s="1"/>
      <c r="L1652" s="1"/>
      <c r="M1652" s="1"/>
      <c r="N1652" s="1"/>
      <c r="O1652" s="1"/>
      <c r="P1652" s="1"/>
      <c r="Q1652" s="1"/>
      <c r="R1652" s="1"/>
      <c r="S1652" s="1"/>
      <c r="T1652" s="1"/>
      <c r="U1652" s="1"/>
      <c r="V1652" s="1"/>
      <c r="W1652" s="1"/>
      <c r="X1652" s="1"/>
      <c r="Y1652" s="1"/>
      <c r="Z1652" s="1"/>
      <c r="AA1652" s="1"/>
      <c r="AB1652" s="1"/>
      <c r="AC1652" s="1"/>
      <c r="AD1652" s="1"/>
      <c r="AE1652" s="1"/>
      <c r="AF1652" s="1"/>
      <c r="AG1652" s="1"/>
      <c r="AH1652" s="1"/>
      <c r="AI1652" s="1"/>
      <c r="AJ1652" s="1"/>
      <c r="AK1652" s="1"/>
      <c r="AL1652" s="1"/>
      <c r="AM1652" s="1"/>
      <c r="AN1652" s="1"/>
      <c r="AO1652" s="1"/>
      <c r="AP1652" s="1"/>
      <c r="AQ1652" s="1"/>
      <c r="AR1652" s="1"/>
      <c r="AS1652" s="1"/>
      <c r="AT1652" s="1"/>
      <c r="AU1652" s="1"/>
      <c r="AV1652" s="1"/>
      <c r="AW1652" s="1"/>
      <c r="AX1652" s="1"/>
      <c r="AY1652" s="1"/>
      <c r="AZ1652" s="1"/>
      <c r="BA1652" s="1"/>
      <c r="BB1652" s="1"/>
      <c r="BC1652" s="1"/>
      <c r="BD1652" s="1"/>
      <c r="BE1652" s="1"/>
      <c r="BF1652" s="1"/>
      <c r="BG1652" s="1"/>
      <c r="BH1652" s="1"/>
      <c r="BI1652" s="1"/>
      <c r="BJ1652" s="1"/>
      <c r="BK1652" s="1"/>
      <c r="BL1652" s="1"/>
      <c r="BM1652" s="1"/>
      <c r="BN1652" s="1"/>
      <c r="BO1652" s="1"/>
      <c r="BP1652" s="1"/>
      <c r="BQ1652" s="1"/>
      <c r="BR1652" s="1"/>
    </row>
    <row r="1653" spans="1:70" s="35" customFormat="1">
      <c r="A1653" s="1"/>
      <c r="C1653" s="37"/>
      <c r="I1653" s="1"/>
      <c r="J1653" s="1"/>
      <c r="K1653" s="1"/>
      <c r="L1653" s="1"/>
      <c r="M1653" s="1"/>
      <c r="N1653" s="1"/>
      <c r="O1653" s="1"/>
      <c r="P1653" s="1"/>
      <c r="Q1653" s="1"/>
      <c r="R1653" s="1"/>
      <c r="S1653" s="1"/>
      <c r="T1653" s="1"/>
      <c r="U1653" s="1"/>
      <c r="V1653" s="1"/>
      <c r="W1653" s="1"/>
      <c r="X1653" s="1"/>
      <c r="Y1653" s="1"/>
      <c r="Z1653" s="1"/>
      <c r="AA1653" s="1"/>
      <c r="AB1653" s="1"/>
      <c r="AC1653" s="1"/>
      <c r="AD1653" s="1"/>
      <c r="AE1653" s="1"/>
      <c r="AF1653" s="1"/>
      <c r="AG1653" s="1"/>
      <c r="AH1653" s="1"/>
      <c r="AI1653" s="1"/>
      <c r="AJ1653" s="1"/>
      <c r="AK1653" s="1"/>
      <c r="AL1653" s="1"/>
      <c r="AM1653" s="1"/>
      <c r="AN1653" s="1"/>
      <c r="AO1653" s="1"/>
      <c r="AP1653" s="1"/>
      <c r="AQ1653" s="1"/>
      <c r="AR1653" s="1"/>
      <c r="AS1653" s="1"/>
      <c r="AT1653" s="1"/>
      <c r="AU1653" s="1"/>
      <c r="AV1653" s="1"/>
      <c r="AW1653" s="1"/>
      <c r="AX1653" s="1"/>
      <c r="AY1653" s="1"/>
      <c r="AZ1653" s="1"/>
      <c r="BA1653" s="1"/>
      <c r="BB1653" s="1"/>
      <c r="BC1653" s="1"/>
      <c r="BD1653" s="1"/>
      <c r="BE1653" s="1"/>
      <c r="BF1653" s="1"/>
      <c r="BG1653" s="1"/>
      <c r="BH1653" s="1"/>
      <c r="BI1653" s="1"/>
      <c r="BJ1653" s="1"/>
      <c r="BK1653" s="1"/>
      <c r="BL1653" s="1"/>
      <c r="BM1653" s="1"/>
      <c r="BN1653" s="1"/>
      <c r="BO1653" s="1"/>
      <c r="BP1653" s="1"/>
      <c r="BQ1653" s="1"/>
      <c r="BR1653" s="1"/>
    </row>
    <row r="1654" spans="1:70" s="35" customFormat="1">
      <c r="A1654" s="1"/>
      <c r="C1654" s="37"/>
      <c r="I1654" s="1"/>
      <c r="J1654" s="1"/>
      <c r="K1654" s="1"/>
      <c r="L1654" s="1"/>
      <c r="M1654" s="1"/>
      <c r="N1654" s="1"/>
      <c r="O1654" s="1"/>
      <c r="P1654" s="1"/>
      <c r="Q1654" s="1"/>
      <c r="R1654" s="1"/>
      <c r="S1654" s="1"/>
      <c r="T1654" s="1"/>
      <c r="U1654" s="1"/>
      <c r="V1654" s="1"/>
      <c r="W1654" s="1"/>
      <c r="X1654" s="1"/>
      <c r="Y1654" s="1"/>
      <c r="Z1654" s="1"/>
      <c r="AA1654" s="1"/>
      <c r="AB1654" s="1"/>
      <c r="AC1654" s="1"/>
      <c r="AD1654" s="1"/>
      <c r="AE1654" s="1"/>
      <c r="AF1654" s="1"/>
      <c r="AG1654" s="1"/>
      <c r="AH1654" s="1"/>
      <c r="AI1654" s="1"/>
      <c r="AJ1654" s="1"/>
      <c r="AK1654" s="1"/>
      <c r="AL1654" s="1"/>
      <c r="AM1654" s="1"/>
      <c r="AN1654" s="1"/>
      <c r="AO1654" s="1"/>
      <c r="AP1654" s="1"/>
      <c r="AQ1654" s="1"/>
      <c r="AR1654" s="1"/>
      <c r="AS1654" s="1"/>
      <c r="AT1654" s="1"/>
      <c r="AU1654" s="1"/>
      <c r="AV1654" s="1"/>
      <c r="AW1654" s="1"/>
      <c r="AX1654" s="1"/>
      <c r="AY1654" s="1"/>
      <c r="AZ1654" s="1"/>
      <c r="BA1654" s="1"/>
      <c r="BB1654" s="1"/>
      <c r="BC1654" s="1"/>
      <c r="BD1654" s="1"/>
      <c r="BE1654" s="1"/>
      <c r="BF1654" s="1"/>
      <c r="BG1654" s="1"/>
      <c r="BH1654" s="1"/>
      <c r="BI1654" s="1"/>
      <c r="BJ1654" s="1"/>
      <c r="BK1654" s="1"/>
      <c r="BL1654" s="1"/>
      <c r="BM1654" s="1"/>
      <c r="BN1654" s="1"/>
      <c r="BO1654" s="1"/>
      <c r="BP1654" s="1"/>
      <c r="BQ1654" s="1"/>
      <c r="BR1654" s="1"/>
    </row>
    <row r="1655" spans="1:70" s="35" customFormat="1">
      <c r="A1655" s="1"/>
      <c r="C1655" s="37"/>
      <c r="I1655" s="1"/>
      <c r="J1655" s="1"/>
      <c r="K1655" s="1"/>
      <c r="L1655" s="1"/>
      <c r="M1655" s="1"/>
      <c r="N1655" s="1"/>
      <c r="O1655" s="1"/>
      <c r="P1655" s="1"/>
      <c r="Q1655" s="1"/>
      <c r="R1655" s="1"/>
      <c r="S1655" s="1"/>
      <c r="T1655" s="1"/>
      <c r="U1655" s="1"/>
      <c r="V1655" s="1"/>
      <c r="W1655" s="1"/>
      <c r="X1655" s="1"/>
      <c r="Y1655" s="1"/>
      <c r="Z1655" s="1"/>
      <c r="AA1655" s="1"/>
      <c r="AB1655" s="1"/>
      <c r="AC1655" s="1"/>
      <c r="AD1655" s="1"/>
      <c r="AE1655" s="1"/>
      <c r="AF1655" s="1"/>
      <c r="AG1655" s="1"/>
      <c r="AH1655" s="1"/>
      <c r="AI1655" s="1"/>
      <c r="AJ1655" s="1"/>
      <c r="AK1655" s="1"/>
      <c r="AL1655" s="1"/>
      <c r="AM1655" s="1"/>
      <c r="AN1655" s="1"/>
      <c r="AO1655" s="1"/>
      <c r="AP1655" s="1"/>
      <c r="AQ1655" s="1"/>
      <c r="AR1655" s="1"/>
      <c r="AS1655" s="1"/>
      <c r="AT1655" s="1"/>
      <c r="AU1655" s="1"/>
      <c r="AV1655" s="1"/>
      <c r="AW1655" s="1"/>
      <c r="AX1655" s="1"/>
      <c r="AY1655" s="1"/>
      <c r="AZ1655" s="1"/>
      <c r="BA1655" s="1"/>
      <c r="BB1655" s="1"/>
      <c r="BC1655" s="1"/>
      <c r="BD1655" s="1"/>
      <c r="BE1655" s="1"/>
      <c r="BF1655" s="1"/>
      <c r="BG1655" s="1"/>
      <c r="BH1655" s="1"/>
      <c r="BI1655" s="1"/>
      <c r="BJ1655" s="1"/>
      <c r="BK1655" s="1"/>
      <c r="BL1655" s="1"/>
      <c r="BM1655" s="1"/>
      <c r="BN1655" s="1"/>
      <c r="BO1655" s="1"/>
      <c r="BP1655" s="1"/>
      <c r="BQ1655" s="1"/>
      <c r="BR1655" s="1"/>
    </row>
    <row r="1656" spans="1:70" s="35" customFormat="1">
      <c r="A1656" s="1"/>
      <c r="C1656" s="37"/>
      <c r="I1656" s="1"/>
      <c r="J1656" s="1"/>
      <c r="K1656" s="1"/>
      <c r="L1656" s="1"/>
      <c r="M1656" s="1"/>
      <c r="N1656" s="1"/>
      <c r="O1656" s="1"/>
      <c r="P1656" s="1"/>
      <c r="Q1656" s="1"/>
      <c r="R1656" s="1"/>
      <c r="S1656" s="1"/>
      <c r="T1656" s="1"/>
      <c r="U1656" s="1"/>
      <c r="V1656" s="1"/>
      <c r="W1656" s="1"/>
      <c r="X1656" s="1"/>
      <c r="Y1656" s="1"/>
      <c r="Z1656" s="1"/>
      <c r="AA1656" s="1"/>
      <c r="AB1656" s="1"/>
      <c r="AC1656" s="1"/>
      <c r="AD1656" s="1"/>
      <c r="AE1656" s="1"/>
      <c r="AF1656" s="1"/>
      <c r="AG1656" s="1"/>
      <c r="AH1656" s="1"/>
      <c r="AI1656" s="1"/>
      <c r="AJ1656" s="1"/>
      <c r="AK1656" s="1"/>
      <c r="AL1656" s="1"/>
      <c r="AM1656" s="1"/>
      <c r="AN1656" s="1"/>
      <c r="AO1656" s="1"/>
      <c r="AP1656" s="1"/>
      <c r="AQ1656" s="1"/>
      <c r="AR1656" s="1"/>
      <c r="AS1656" s="1"/>
      <c r="AT1656" s="1"/>
      <c r="AU1656" s="1"/>
      <c r="AV1656" s="1"/>
      <c r="AW1656" s="1"/>
      <c r="AX1656" s="1"/>
      <c r="AY1656" s="1"/>
      <c r="AZ1656" s="1"/>
      <c r="BA1656" s="1"/>
      <c r="BB1656" s="1"/>
      <c r="BC1656" s="1"/>
      <c r="BD1656" s="1"/>
      <c r="BE1656" s="1"/>
      <c r="BF1656" s="1"/>
      <c r="BG1656" s="1"/>
      <c r="BH1656" s="1"/>
      <c r="BI1656" s="1"/>
      <c r="BJ1656" s="1"/>
      <c r="BK1656" s="1"/>
      <c r="BL1656" s="1"/>
      <c r="BM1656" s="1"/>
      <c r="BN1656" s="1"/>
      <c r="BO1656" s="1"/>
      <c r="BP1656" s="1"/>
      <c r="BQ1656" s="1"/>
      <c r="BR1656" s="1"/>
    </row>
    <row r="1657" spans="1:70" s="35" customFormat="1">
      <c r="A1657" s="1"/>
      <c r="C1657" s="37"/>
      <c r="I1657" s="1"/>
      <c r="J1657" s="1"/>
      <c r="K1657" s="1"/>
      <c r="L1657" s="1"/>
      <c r="M1657" s="1"/>
      <c r="N1657" s="1"/>
      <c r="O1657" s="1"/>
      <c r="P1657" s="1"/>
      <c r="Q1657" s="1"/>
      <c r="R1657" s="1"/>
      <c r="S1657" s="1"/>
      <c r="T1657" s="1"/>
      <c r="U1657" s="1"/>
      <c r="V1657" s="1"/>
      <c r="W1657" s="1"/>
      <c r="X1657" s="1"/>
      <c r="Y1657" s="1"/>
      <c r="Z1657" s="1"/>
      <c r="AA1657" s="1"/>
      <c r="AB1657" s="1"/>
      <c r="AC1657" s="1"/>
      <c r="AD1657" s="1"/>
      <c r="AE1657" s="1"/>
      <c r="AF1657" s="1"/>
      <c r="AG1657" s="1"/>
      <c r="AH1657" s="1"/>
      <c r="AI1657" s="1"/>
      <c r="AJ1657" s="1"/>
      <c r="AK1657" s="1"/>
      <c r="AL1657" s="1"/>
      <c r="AM1657" s="1"/>
      <c r="AN1657" s="1"/>
      <c r="AO1657" s="1"/>
      <c r="AP1657" s="1"/>
      <c r="AQ1657" s="1"/>
      <c r="AR1657" s="1"/>
      <c r="AS1657" s="1"/>
      <c r="AT1657" s="1"/>
      <c r="AU1657" s="1"/>
      <c r="AV1657" s="1"/>
      <c r="AW1657" s="1"/>
      <c r="AX1657" s="1"/>
      <c r="AY1657" s="1"/>
      <c r="AZ1657" s="1"/>
      <c r="BA1657" s="1"/>
      <c r="BB1657" s="1"/>
      <c r="BC1657" s="1"/>
      <c r="BD1657" s="1"/>
      <c r="BE1657" s="1"/>
      <c r="BF1657" s="1"/>
      <c r="BG1657" s="1"/>
      <c r="BH1657" s="1"/>
      <c r="BI1657" s="1"/>
      <c r="BJ1657" s="1"/>
      <c r="BK1657" s="1"/>
      <c r="BL1657" s="1"/>
      <c r="BM1657" s="1"/>
      <c r="BN1657" s="1"/>
      <c r="BO1657" s="1"/>
      <c r="BP1657" s="1"/>
      <c r="BQ1657" s="1"/>
      <c r="BR1657" s="1"/>
    </row>
    <row r="1658" spans="1:70" s="35" customFormat="1">
      <c r="A1658" s="1"/>
      <c r="C1658" s="37"/>
      <c r="I1658" s="1"/>
      <c r="J1658" s="1"/>
      <c r="K1658" s="1"/>
      <c r="L1658" s="1"/>
      <c r="M1658" s="1"/>
      <c r="N1658" s="1"/>
      <c r="O1658" s="1"/>
      <c r="P1658" s="1"/>
      <c r="Q1658" s="1"/>
      <c r="R1658" s="1"/>
      <c r="S1658" s="1"/>
      <c r="T1658" s="1"/>
      <c r="U1658" s="1"/>
      <c r="V1658" s="1"/>
      <c r="W1658" s="1"/>
      <c r="X1658" s="1"/>
      <c r="Y1658" s="1"/>
      <c r="Z1658" s="1"/>
      <c r="AA1658" s="1"/>
      <c r="AB1658" s="1"/>
      <c r="AC1658" s="1"/>
      <c r="AD1658" s="1"/>
      <c r="AE1658" s="1"/>
      <c r="AF1658" s="1"/>
      <c r="AG1658" s="1"/>
      <c r="AH1658" s="1"/>
      <c r="AI1658" s="1"/>
      <c r="AJ1658" s="1"/>
      <c r="AK1658" s="1"/>
      <c r="AL1658" s="1"/>
      <c r="AM1658" s="1"/>
      <c r="AN1658" s="1"/>
      <c r="AO1658" s="1"/>
      <c r="AP1658" s="1"/>
      <c r="AQ1658" s="1"/>
      <c r="AR1658" s="1"/>
      <c r="AS1658" s="1"/>
      <c r="AT1658" s="1"/>
      <c r="AU1658" s="1"/>
      <c r="AV1658" s="1"/>
      <c r="AW1658" s="1"/>
      <c r="AX1658" s="1"/>
      <c r="AY1658" s="1"/>
      <c r="AZ1658" s="1"/>
      <c r="BA1658" s="1"/>
      <c r="BB1658" s="1"/>
      <c r="BC1658" s="1"/>
      <c r="BD1658" s="1"/>
      <c r="BE1658" s="1"/>
      <c r="BF1658" s="1"/>
      <c r="BG1658" s="1"/>
      <c r="BH1658" s="1"/>
      <c r="BI1658" s="1"/>
      <c r="BJ1658" s="1"/>
      <c r="BK1658" s="1"/>
      <c r="BL1658" s="1"/>
      <c r="BM1658" s="1"/>
      <c r="BN1658" s="1"/>
      <c r="BO1658" s="1"/>
      <c r="BP1658" s="1"/>
      <c r="BQ1658" s="1"/>
      <c r="BR1658" s="1"/>
    </row>
    <row r="1659" spans="1:70" s="35" customFormat="1">
      <c r="A1659" s="1"/>
      <c r="C1659" s="37"/>
      <c r="I1659" s="1"/>
      <c r="J1659" s="1"/>
      <c r="K1659" s="1"/>
      <c r="L1659" s="1"/>
      <c r="M1659" s="1"/>
      <c r="N1659" s="1"/>
      <c r="O1659" s="1"/>
      <c r="P1659" s="1"/>
      <c r="Q1659" s="1"/>
      <c r="R1659" s="1"/>
      <c r="S1659" s="1"/>
      <c r="T1659" s="1"/>
      <c r="U1659" s="1"/>
      <c r="V1659" s="1"/>
      <c r="W1659" s="1"/>
      <c r="X1659" s="1"/>
      <c r="Y1659" s="1"/>
      <c r="Z1659" s="1"/>
      <c r="AA1659" s="1"/>
      <c r="AB1659" s="1"/>
      <c r="AC1659" s="1"/>
      <c r="AD1659" s="1"/>
      <c r="AE1659" s="1"/>
      <c r="AF1659" s="1"/>
      <c r="AG1659" s="1"/>
      <c r="AH1659" s="1"/>
      <c r="AI1659" s="1"/>
      <c r="AJ1659" s="1"/>
      <c r="AK1659" s="1"/>
      <c r="AL1659" s="1"/>
      <c r="AM1659" s="1"/>
      <c r="AN1659" s="1"/>
      <c r="AO1659" s="1"/>
      <c r="AP1659" s="1"/>
      <c r="AQ1659" s="1"/>
      <c r="AR1659" s="1"/>
      <c r="AS1659" s="1"/>
      <c r="AT1659" s="1"/>
      <c r="AU1659" s="1"/>
      <c r="AV1659" s="1"/>
      <c r="AW1659" s="1"/>
      <c r="AX1659" s="1"/>
      <c r="AY1659" s="1"/>
      <c r="AZ1659" s="1"/>
      <c r="BA1659" s="1"/>
      <c r="BB1659" s="1"/>
      <c r="BC1659" s="1"/>
      <c r="BD1659" s="1"/>
      <c r="BE1659" s="1"/>
      <c r="BF1659" s="1"/>
      <c r="BG1659" s="1"/>
      <c r="BH1659" s="1"/>
      <c r="BI1659" s="1"/>
      <c r="BJ1659" s="1"/>
      <c r="BK1659" s="1"/>
      <c r="BL1659" s="1"/>
      <c r="BM1659" s="1"/>
      <c r="BN1659" s="1"/>
      <c r="BO1659" s="1"/>
      <c r="BP1659" s="1"/>
      <c r="BQ1659" s="1"/>
      <c r="BR1659" s="1"/>
    </row>
    <row r="1660" spans="1:70" s="35" customFormat="1">
      <c r="A1660" s="1"/>
      <c r="C1660" s="37"/>
      <c r="I1660" s="1"/>
      <c r="J1660" s="1"/>
      <c r="K1660" s="1"/>
      <c r="L1660" s="1"/>
      <c r="M1660" s="1"/>
      <c r="N1660" s="1"/>
      <c r="O1660" s="1"/>
      <c r="P1660" s="1"/>
      <c r="Q1660" s="1"/>
      <c r="R1660" s="1"/>
      <c r="S1660" s="1"/>
      <c r="T1660" s="1"/>
      <c r="U1660" s="1"/>
      <c r="V1660" s="1"/>
      <c r="W1660" s="1"/>
      <c r="X1660" s="1"/>
      <c r="Y1660" s="1"/>
      <c r="Z1660" s="1"/>
      <c r="AA1660" s="1"/>
      <c r="AB1660" s="1"/>
      <c r="AC1660" s="1"/>
      <c r="AD1660" s="1"/>
      <c r="AE1660" s="1"/>
      <c r="AF1660" s="1"/>
      <c r="AG1660" s="1"/>
      <c r="AH1660" s="1"/>
      <c r="AI1660" s="1"/>
      <c r="AJ1660" s="1"/>
      <c r="AK1660" s="1"/>
      <c r="AL1660" s="1"/>
      <c r="AM1660" s="1"/>
      <c r="AN1660" s="1"/>
      <c r="AO1660" s="1"/>
      <c r="AP1660" s="1"/>
      <c r="AQ1660" s="1"/>
      <c r="AR1660" s="1"/>
      <c r="AS1660" s="1"/>
      <c r="AT1660" s="1"/>
      <c r="AU1660" s="1"/>
      <c r="AV1660" s="1"/>
      <c r="AW1660" s="1"/>
      <c r="AX1660" s="1"/>
      <c r="AY1660" s="1"/>
      <c r="AZ1660" s="1"/>
      <c r="BA1660" s="1"/>
      <c r="BB1660" s="1"/>
      <c r="BC1660" s="1"/>
      <c r="BD1660" s="1"/>
      <c r="BE1660" s="1"/>
      <c r="BF1660" s="1"/>
      <c r="BG1660" s="1"/>
      <c r="BH1660" s="1"/>
      <c r="BI1660" s="1"/>
      <c r="BJ1660" s="1"/>
      <c r="BK1660" s="1"/>
      <c r="BL1660" s="1"/>
      <c r="BM1660" s="1"/>
      <c r="BN1660" s="1"/>
      <c r="BO1660" s="1"/>
      <c r="BP1660" s="1"/>
      <c r="BQ1660" s="1"/>
      <c r="BR1660" s="1"/>
    </row>
    <row r="1661" spans="1:70" s="35" customFormat="1">
      <c r="A1661" s="1"/>
      <c r="C1661" s="37"/>
      <c r="I1661" s="1"/>
      <c r="J1661" s="1"/>
      <c r="K1661" s="1"/>
      <c r="L1661" s="1"/>
      <c r="M1661" s="1"/>
      <c r="N1661" s="1"/>
      <c r="O1661" s="1"/>
      <c r="P1661" s="1"/>
      <c r="Q1661" s="1"/>
      <c r="R1661" s="1"/>
      <c r="S1661" s="1"/>
      <c r="T1661" s="1"/>
      <c r="U1661" s="1"/>
      <c r="V1661" s="1"/>
      <c r="W1661" s="1"/>
      <c r="X1661" s="1"/>
      <c r="Y1661" s="1"/>
      <c r="Z1661" s="1"/>
      <c r="AA1661" s="1"/>
      <c r="AB1661" s="1"/>
      <c r="AC1661" s="1"/>
      <c r="AD1661" s="1"/>
      <c r="AE1661" s="1"/>
      <c r="AF1661" s="1"/>
      <c r="AG1661" s="1"/>
      <c r="AH1661" s="1"/>
      <c r="AI1661" s="1"/>
      <c r="AJ1661" s="1"/>
      <c r="AK1661" s="1"/>
      <c r="AL1661" s="1"/>
      <c r="AM1661" s="1"/>
      <c r="AN1661" s="1"/>
      <c r="AO1661" s="1"/>
      <c r="AP1661" s="1"/>
      <c r="AQ1661" s="1"/>
      <c r="AR1661" s="1"/>
      <c r="AS1661" s="1"/>
      <c r="AT1661" s="1"/>
      <c r="AU1661" s="1"/>
      <c r="AV1661" s="1"/>
      <c r="AW1661" s="1"/>
      <c r="AX1661" s="1"/>
      <c r="AY1661" s="1"/>
      <c r="AZ1661" s="1"/>
      <c r="BA1661" s="1"/>
      <c r="BB1661" s="1"/>
      <c r="BC1661" s="1"/>
      <c r="BD1661" s="1"/>
      <c r="BE1661" s="1"/>
      <c r="BF1661" s="1"/>
      <c r="BG1661" s="1"/>
      <c r="BH1661" s="1"/>
      <c r="BI1661" s="1"/>
      <c r="BJ1661" s="1"/>
      <c r="BK1661" s="1"/>
      <c r="BL1661" s="1"/>
      <c r="BM1661" s="1"/>
      <c r="BN1661" s="1"/>
      <c r="BO1661" s="1"/>
      <c r="BP1661" s="1"/>
      <c r="BQ1661" s="1"/>
      <c r="BR1661" s="1"/>
    </row>
    <row r="1662" spans="1:70" s="35" customFormat="1">
      <c r="A1662" s="1"/>
      <c r="C1662" s="37"/>
      <c r="I1662" s="1"/>
      <c r="J1662" s="1"/>
      <c r="K1662" s="1"/>
      <c r="L1662" s="1"/>
      <c r="M1662" s="1"/>
      <c r="N1662" s="1"/>
      <c r="O1662" s="1"/>
      <c r="P1662" s="1"/>
      <c r="Q1662" s="1"/>
      <c r="R1662" s="1"/>
      <c r="S1662" s="1"/>
      <c r="T1662" s="1"/>
      <c r="U1662" s="1"/>
      <c r="V1662" s="1"/>
      <c r="W1662" s="1"/>
      <c r="X1662" s="1"/>
      <c r="Y1662" s="1"/>
      <c r="Z1662" s="1"/>
      <c r="AA1662" s="1"/>
      <c r="AB1662" s="1"/>
      <c r="AC1662" s="1"/>
      <c r="AD1662" s="1"/>
      <c r="AE1662" s="1"/>
      <c r="AF1662" s="1"/>
      <c r="AG1662" s="1"/>
      <c r="AH1662" s="1"/>
      <c r="AI1662" s="1"/>
      <c r="AJ1662" s="1"/>
      <c r="AK1662" s="1"/>
      <c r="AL1662" s="1"/>
      <c r="AM1662" s="1"/>
      <c r="AN1662" s="1"/>
      <c r="AO1662" s="1"/>
      <c r="AP1662" s="1"/>
      <c r="AQ1662" s="1"/>
      <c r="AR1662" s="1"/>
      <c r="AS1662" s="1"/>
      <c r="AT1662" s="1"/>
      <c r="AU1662" s="1"/>
      <c r="AV1662" s="1"/>
      <c r="AW1662" s="1"/>
      <c r="AX1662" s="1"/>
      <c r="AY1662" s="1"/>
      <c r="AZ1662" s="1"/>
      <c r="BA1662" s="1"/>
      <c r="BB1662" s="1"/>
      <c r="BC1662" s="1"/>
      <c r="BD1662" s="1"/>
      <c r="BE1662" s="1"/>
      <c r="BF1662" s="1"/>
      <c r="BG1662" s="1"/>
      <c r="BH1662" s="1"/>
      <c r="BI1662" s="1"/>
      <c r="BJ1662" s="1"/>
      <c r="BK1662" s="1"/>
      <c r="BL1662" s="1"/>
      <c r="BM1662" s="1"/>
      <c r="BN1662" s="1"/>
      <c r="BO1662" s="1"/>
      <c r="BP1662" s="1"/>
      <c r="BQ1662" s="1"/>
      <c r="BR1662" s="1"/>
    </row>
    <row r="1663" spans="1:70" s="35" customFormat="1">
      <c r="A1663" s="1"/>
      <c r="C1663" s="37"/>
      <c r="I1663" s="1"/>
      <c r="J1663" s="1"/>
      <c r="K1663" s="1"/>
      <c r="L1663" s="1"/>
      <c r="M1663" s="1"/>
      <c r="N1663" s="1"/>
      <c r="O1663" s="1"/>
      <c r="P1663" s="1"/>
      <c r="Q1663" s="1"/>
      <c r="R1663" s="1"/>
      <c r="S1663" s="1"/>
      <c r="T1663" s="1"/>
      <c r="U1663" s="1"/>
      <c r="V1663" s="1"/>
      <c r="W1663" s="1"/>
      <c r="X1663" s="1"/>
      <c r="Y1663" s="1"/>
      <c r="Z1663" s="1"/>
      <c r="AA1663" s="1"/>
      <c r="AB1663" s="1"/>
      <c r="AC1663" s="1"/>
      <c r="AD1663" s="1"/>
      <c r="AE1663" s="1"/>
      <c r="AF1663" s="1"/>
      <c r="AG1663" s="1"/>
      <c r="AH1663" s="1"/>
      <c r="AI1663" s="1"/>
      <c r="AJ1663" s="1"/>
      <c r="AK1663" s="1"/>
      <c r="AL1663" s="1"/>
      <c r="AM1663" s="1"/>
      <c r="AN1663" s="1"/>
      <c r="AO1663" s="1"/>
      <c r="AP1663" s="1"/>
      <c r="AQ1663" s="1"/>
      <c r="AR1663" s="1"/>
      <c r="AS1663" s="1"/>
      <c r="AT1663" s="1"/>
      <c r="AU1663" s="1"/>
      <c r="AV1663" s="1"/>
      <c r="AW1663" s="1"/>
      <c r="AX1663" s="1"/>
      <c r="AY1663" s="1"/>
      <c r="AZ1663" s="1"/>
      <c r="BA1663" s="1"/>
      <c r="BB1663" s="1"/>
      <c r="BC1663" s="1"/>
      <c r="BD1663" s="1"/>
      <c r="BE1663" s="1"/>
      <c r="BF1663" s="1"/>
      <c r="BG1663" s="1"/>
      <c r="BH1663" s="1"/>
      <c r="BI1663" s="1"/>
      <c r="BJ1663" s="1"/>
      <c r="BK1663" s="1"/>
      <c r="BL1663" s="1"/>
      <c r="BM1663" s="1"/>
      <c r="BN1663" s="1"/>
      <c r="BO1663" s="1"/>
      <c r="BP1663" s="1"/>
      <c r="BQ1663" s="1"/>
      <c r="BR1663" s="1"/>
    </row>
    <row r="1664" spans="1:70" s="35" customFormat="1">
      <c r="A1664" s="1"/>
      <c r="C1664" s="37"/>
      <c r="I1664" s="1"/>
      <c r="J1664" s="1"/>
      <c r="K1664" s="1"/>
      <c r="L1664" s="1"/>
      <c r="M1664" s="1"/>
      <c r="N1664" s="1"/>
      <c r="O1664" s="1"/>
      <c r="P1664" s="1"/>
      <c r="Q1664" s="1"/>
      <c r="R1664" s="1"/>
      <c r="S1664" s="1"/>
      <c r="T1664" s="1"/>
      <c r="U1664" s="1"/>
      <c r="V1664" s="1"/>
      <c r="W1664" s="1"/>
      <c r="X1664" s="1"/>
      <c r="Y1664" s="1"/>
      <c r="Z1664" s="1"/>
      <c r="AA1664" s="1"/>
      <c r="AB1664" s="1"/>
      <c r="AC1664" s="1"/>
      <c r="AD1664" s="1"/>
      <c r="AE1664" s="1"/>
      <c r="AF1664" s="1"/>
      <c r="AG1664" s="1"/>
      <c r="AH1664" s="1"/>
      <c r="AI1664" s="1"/>
      <c r="AJ1664" s="1"/>
      <c r="AK1664" s="1"/>
      <c r="AL1664" s="1"/>
      <c r="AM1664" s="1"/>
      <c r="AN1664" s="1"/>
      <c r="AO1664" s="1"/>
      <c r="AP1664" s="1"/>
      <c r="AQ1664" s="1"/>
      <c r="AR1664" s="1"/>
      <c r="AS1664" s="1"/>
      <c r="AT1664" s="1"/>
      <c r="AU1664" s="1"/>
      <c r="AV1664" s="1"/>
      <c r="AW1664" s="1"/>
      <c r="AX1664" s="1"/>
      <c r="AY1664" s="1"/>
      <c r="AZ1664" s="1"/>
      <c r="BA1664" s="1"/>
      <c r="BB1664" s="1"/>
      <c r="BC1664" s="1"/>
      <c r="BD1664" s="1"/>
      <c r="BE1664" s="1"/>
      <c r="BF1664" s="1"/>
      <c r="BG1664" s="1"/>
      <c r="BH1664" s="1"/>
      <c r="BI1664" s="1"/>
      <c r="BJ1664" s="1"/>
      <c r="BK1664" s="1"/>
      <c r="BL1664" s="1"/>
      <c r="BM1664" s="1"/>
      <c r="BN1664" s="1"/>
      <c r="BO1664" s="1"/>
      <c r="BP1664" s="1"/>
      <c r="BQ1664" s="1"/>
      <c r="BR1664" s="1"/>
    </row>
    <row r="1665" spans="1:70" s="35" customFormat="1">
      <c r="A1665" s="1"/>
      <c r="C1665" s="37"/>
      <c r="I1665" s="1"/>
      <c r="J1665" s="1"/>
      <c r="K1665" s="1"/>
      <c r="L1665" s="1"/>
      <c r="M1665" s="1"/>
      <c r="N1665" s="1"/>
      <c r="O1665" s="1"/>
      <c r="P1665" s="1"/>
      <c r="Q1665" s="1"/>
      <c r="R1665" s="1"/>
      <c r="S1665" s="1"/>
      <c r="T1665" s="1"/>
      <c r="U1665" s="1"/>
      <c r="V1665" s="1"/>
      <c r="W1665" s="1"/>
      <c r="X1665" s="1"/>
      <c r="Y1665" s="1"/>
      <c r="Z1665" s="1"/>
      <c r="AA1665" s="1"/>
      <c r="AB1665" s="1"/>
      <c r="AC1665" s="1"/>
      <c r="AD1665" s="1"/>
      <c r="AE1665" s="1"/>
      <c r="AF1665" s="1"/>
      <c r="AG1665" s="1"/>
      <c r="AH1665" s="1"/>
      <c r="AI1665" s="1"/>
      <c r="AJ1665" s="1"/>
      <c r="AK1665" s="1"/>
      <c r="AL1665" s="1"/>
      <c r="AM1665" s="1"/>
      <c r="AN1665" s="1"/>
      <c r="AO1665" s="1"/>
      <c r="AP1665" s="1"/>
      <c r="AQ1665" s="1"/>
      <c r="AR1665" s="1"/>
      <c r="AS1665" s="1"/>
      <c r="AT1665" s="1"/>
      <c r="AU1665" s="1"/>
      <c r="AV1665" s="1"/>
      <c r="AW1665" s="1"/>
      <c r="AX1665" s="1"/>
      <c r="AY1665" s="1"/>
      <c r="AZ1665" s="1"/>
      <c r="BA1665" s="1"/>
      <c r="BB1665" s="1"/>
      <c r="BC1665" s="1"/>
      <c r="BD1665" s="1"/>
      <c r="BE1665" s="1"/>
      <c r="BF1665" s="1"/>
      <c r="BG1665" s="1"/>
      <c r="BH1665" s="1"/>
      <c r="BI1665" s="1"/>
      <c r="BJ1665" s="1"/>
      <c r="BK1665" s="1"/>
      <c r="BL1665" s="1"/>
      <c r="BM1665" s="1"/>
      <c r="BN1665" s="1"/>
      <c r="BO1665" s="1"/>
      <c r="BP1665" s="1"/>
      <c r="BQ1665" s="1"/>
      <c r="BR1665" s="1"/>
    </row>
    <row r="1666" spans="1:70" s="35" customFormat="1">
      <c r="A1666" s="1"/>
      <c r="C1666" s="37"/>
      <c r="I1666" s="1"/>
      <c r="J1666" s="1"/>
      <c r="K1666" s="1"/>
      <c r="L1666" s="1"/>
      <c r="M1666" s="1"/>
      <c r="N1666" s="1"/>
      <c r="O1666" s="1"/>
      <c r="P1666" s="1"/>
      <c r="Q1666" s="1"/>
      <c r="R1666" s="1"/>
      <c r="S1666" s="1"/>
      <c r="T1666" s="1"/>
      <c r="U1666" s="1"/>
      <c r="V1666" s="1"/>
      <c r="W1666" s="1"/>
      <c r="X1666" s="1"/>
      <c r="Y1666" s="1"/>
      <c r="Z1666" s="1"/>
      <c r="AA1666" s="1"/>
      <c r="AB1666" s="1"/>
      <c r="AC1666" s="1"/>
      <c r="AD1666" s="1"/>
      <c r="AE1666" s="1"/>
      <c r="AF1666" s="1"/>
      <c r="AG1666" s="1"/>
      <c r="AH1666" s="1"/>
      <c r="AI1666" s="1"/>
      <c r="AJ1666" s="1"/>
      <c r="AK1666" s="1"/>
      <c r="AL1666" s="1"/>
      <c r="AM1666" s="1"/>
      <c r="AN1666" s="1"/>
      <c r="AO1666" s="1"/>
      <c r="AP1666" s="1"/>
      <c r="AQ1666" s="1"/>
      <c r="AR1666" s="1"/>
      <c r="AS1666" s="1"/>
      <c r="AT1666" s="1"/>
      <c r="AU1666" s="1"/>
      <c r="AV1666" s="1"/>
      <c r="AW1666" s="1"/>
      <c r="AX1666" s="1"/>
      <c r="AY1666" s="1"/>
      <c r="AZ1666" s="1"/>
      <c r="BA1666" s="1"/>
      <c r="BB1666" s="1"/>
      <c r="BC1666" s="1"/>
      <c r="BD1666" s="1"/>
      <c r="BE1666" s="1"/>
      <c r="BF1666" s="1"/>
      <c r="BG1666" s="1"/>
      <c r="BH1666" s="1"/>
      <c r="BI1666" s="1"/>
      <c r="BJ1666" s="1"/>
      <c r="BK1666" s="1"/>
      <c r="BL1666" s="1"/>
      <c r="BM1666" s="1"/>
      <c r="BN1666" s="1"/>
      <c r="BO1666" s="1"/>
      <c r="BP1666" s="1"/>
      <c r="BQ1666" s="1"/>
      <c r="BR1666" s="1"/>
    </row>
    <row r="1667" spans="1:70" s="35" customFormat="1">
      <c r="A1667" s="1"/>
      <c r="C1667" s="37"/>
      <c r="I1667" s="1"/>
      <c r="J1667" s="1"/>
      <c r="K1667" s="1"/>
      <c r="L1667" s="1"/>
      <c r="M1667" s="1"/>
      <c r="N1667" s="1"/>
      <c r="O1667" s="1"/>
      <c r="P1667" s="1"/>
      <c r="Q1667" s="1"/>
      <c r="R1667" s="1"/>
      <c r="S1667" s="1"/>
      <c r="T1667" s="1"/>
      <c r="U1667" s="1"/>
      <c r="V1667" s="1"/>
      <c r="W1667" s="1"/>
      <c r="X1667" s="1"/>
      <c r="Y1667" s="1"/>
      <c r="Z1667" s="1"/>
      <c r="AA1667" s="1"/>
      <c r="AB1667" s="1"/>
      <c r="AC1667" s="1"/>
      <c r="AD1667" s="1"/>
      <c r="AE1667" s="1"/>
      <c r="AF1667" s="1"/>
      <c r="AG1667" s="1"/>
      <c r="AH1667" s="1"/>
      <c r="AI1667" s="1"/>
      <c r="AJ1667" s="1"/>
      <c r="AK1667" s="1"/>
      <c r="AL1667" s="1"/>
      <c r="AM1667" s="1"/>
      <c r="AN1667" s="1"/>
      <c r="AO1667" s="1"/>
      <c r="AP1667" s="1"/>
      <c r="AQ1667" s="1"/>
      <c r="AR1667" s="1"/>
      <c r="AS1667" s="1"/>
      <c r="AT1667" s="1"/>
      <c r="AU1667" s="1"/>
      <c r="AV1667" s="1"/>
      <c r="AW1667" s="1"/>
      <c r="AX1667" s="1"/>
      <c r="AY1667" s="1"/>
      <c r="AZ1667" s="1"/>
      <c r="BA1667" s="1"/>
      <c r="BB1667" s="1"/>
      <c r="BC1667" s="1"/>
      <c r="BD1667" s="1"/>
      <c r="BE1667" s="1"/>
      <c r="BF1667" s="1"/>
      <c r="BG1667" s="1"/>
      <c r="BH1667" s="1"/>
      <c r="BI1667" s="1"/>
      <c r="BJ1667" s="1"/>
      <c r="BK1667" s="1"/>
      <c r="BL1667" s="1"/>
      <c r="BM1667" s="1"/>
      <c r="BN1667" s="1"/>
      <c r="BO1667" s="1"/>
      <c r="BP1667" s="1"/>
      <c r="BQ1667" s="1"/>
      <c r="BR1667" s="1"/>
    </row>
    <row r="1668" spans="1:70" s="35" customFormat="1">
      <c r="A1668" s="1"/>
      <c r="C1668" s="37"/>
      <c r="I1668" s="1"/>
      <c r="J1668" s="1"/>
      <c r="K1668" s="1"/>
      <c r="L1668" s="1"/>
      <c r="M1668" s="1"/>
      <c r="N1668" s="1"/>
      <c r="O1668" s="1"/>
      <c r="P1668" s="1"/>
      <c r="Q1668" s="1"/>
      <c r="R1668" s="1"/>
      <c r="S1668" s="1"/>
      <c r="T1668" s="1"/>
      <c r="U1668" s="1"/>
      <c r="V1668" s="1"/>
      <c r="W1668" s="1"/>
      <c r="X1668" s="1"/>
      <c r="Y1668" s="1"/>
      <c r="Z1668" s="1"/>
      <c r="AA1668" s="1"/>
      <c r="AB1668" s="1"/>
      <c r="AC1668" s="1"/>
      <c r="AD1668" s="1"/>
      <c r="AE1668" s="1"/>
      <c r="AF1668" s="1"/>
      <c r="AG1668" s="1"/>
      <c r="AH1668" s="1"/>
      <c r="AI1668" s="1"/>
      <c r="AJ1668" s="1"/>
      <c r="AK1668" s="1"/>
      <c r="AL1668" s="1"/>
      <c r="AM1668" s="1"/>
      <c r="AN1668" s="1"/>
      <c r="AO1668" s="1"/>
      <c r="AP1668" s="1"/>
      <c r="AQ1668" s="1"/>
      <c r="AR1668" s="1"/>
      <c r="AS1668" s="1"/>
      <c r="AT1668" s="1"/>
      <c r="AU1668" s="1"/>
      <c r="AV1668" s="1"/>
      <c r="AW1668" s="1"/>
      <c r="AX1668" s="1"/>
      <c r="AY1668" s="1"/>
      <c r="AZ1668" s="1"/>
      <c r="BA1668" s="1"/>
      <c r="BB1668" s="1"/>
      <c r="BC1668" s="1"/>
      <c r="BD1668" s="1"/>
      <c r="BE1668" s="1"/>
      <c r="BF1668" s="1"/>
      <c r="BG1668" s="1"/>
      <c r="BH1668" s="1"/>
      <c r="BI1668" s="1"/>
      <c r="BJ1668" s="1"/>
      <c r="BK1668" s="1"/>
      <c r="BL1668" s="1"/>
      <c r="BM1668" s="1"/>
      <c r="BN1668" s="1"/>
      <c r="BO1668" s="1"/>
      <c r="BP1668" s="1"/>
      <c r="BQ1668" s="1"/>
      <c r="BR1668" s="1"/>
    </row>
    <row r="1669" spans="1:70" s="35" customFormat="1">
      <c r="A1669" s="1"/>
      <c r="C1669" s="37"/>
      <c r="I1669" s="1"/>
      <c r="J1669" s="1"/>
      <c r="K1669" s="1"/>
      <c r="L1669" s="1"/>
      <c r="M1669" s="1"/>
      <c r="N1669" s="1"/>
      <c r="O1669" s="1"/>
      <c r="P1669" s="1"/>
      <c r="Q1669" s="1"/>
      <c r="R1669" s="1"/>
      <c r="S1669" s="1"/>
      <c r="T1669" s="1"/>
      <c r="U1669" s="1"/>
      <c r="V1669" s="1"/>
      <c r="W1669" s="1"/>
      <c r="X1669" s="1"/>
      <c r="Y1669" s="1"/>
      <c r="Z1669" s="1"/>
      <c r="AA1669" s="1"/>
      <c r="AB1669" s="1"/>
      <c r="AC1669" s="1"/>
      <c r="AD1669" s="1"/>
      <c r="AE1669" s="1"/>
      <c r="AF1669" s="1"/>
      <c r="AG1669" s="1"/>
      <c r="AH1669" s="1"/>
      <c r="AI1669" s="1"/>
      <c r="AJ1669" s="1"/>
      <c r="AK1669" s="1"/>
      <c r="AL1669" s="1"/>
      <c r="AM1669" s="1"/>
      <c r="AN1669" s="1"/>
      <c r="AO1669" s="1"/>
      <c r="AP1669" s="1"/>
      <c r="AQ1669" s="1"/>
      <c r="AR1669" s="1"/>
      <c r="AS1669" s="1"/>
      <c r="AT1669" s="1"/>
      <c r="AU1669" s="1"/>
      <c r="AV1669" s="1"/>
      <c r="AW1669" s="1"/>
      <c r="AX1669" s="1"/>
      <c r="AY1669" s="1"/>
      <c r="AZ1669" s="1"/>
      <c r="BA1669" s="1"/>
      <c r="BB1669" s="1"/>
      <c r="BC1669" s="1"/>
      <c r="BD1669" s="1"/>
      <c r="BE1669" s="1"/>
      <c r="BF1669" s="1"/>
      <c r="BG1669" s="1"/>
      <c r="BH1669" s="1"/>
      <c r="BI1669" s="1"/>
      <c r="BJ1669" s="1"/>
      <c r="BK1669" s="1"/>
      <c r="BL1669" s="1"/>
      <c r="BM1669" s="1"/>
      <c r="BN1669" s="1"/>
      <c r="BO1669" s="1"/>
      <c r="BP1669" s="1"/>
      <c r="BQ1669" s="1"/>
      <c r="BR1669" s="1"/>
    </row>
    <row r="1670" spans="1:70" s="35" customFormat="1">
      <c r="A1670" s="1"/>
      <c r="C1670" s="37"/>
      <c r="I1670" s="1"/>
      <c r="J1670" s="1"/>
      <c r="K1670" s="1"/>
      <c r="L1670" s="1"/>
      <c r="M1670" s="1"/>
      <c r="N1670" s="1"/>
      <c r="O1670" s="1"/>
      <c r="P1670" s="1"/>
      <c r="Q1670" s="1"/>
      <c r="R1670" s="1"/>
      <c r="S1670" s="1"/>
      <c r="T1670" s="1"/>
      <c r="U1670" s="1"/>
      <c r="V1670" s="1"/>
      <c r="W1670" s="1"/>
      <c r="X1670" s="1"/>
      <c r="Y1670" s="1"/>
      <c r="Z1670" s="1"/>
      <c r="AA1670" s="1"/>
      <c r="AB1670" s="1"/>
      <c r="AC1670" s="1"/>
      <c r="AD1670" s="1"/>
      <c r="AE1670" s="1"/>
      <c r="AF1670" s="1"/>
      <c r="AG1670" s="1"/>
      <c r="AH1670" s="1"/>
      <c r="AI1670" s="1"/>
      <c r="AJ1670" s="1"/>
      <c r="AK1670" s="1"/>
      <c r="AL1670" s="1"/>
      <c r="AM1670" s="1"/>
      <c r="AN1670" s="1"/>
      <c r="AO1670" s="1"/>
      <c r="AP1670" s="1"/>
      <c r="AQ1670" s="1"/>
      <c r="AR1670" s="1"/>
      <c r="AS1670" s="1"/>
      <c r="AT1670" s="1"/>
      <c r="AU1670" s="1"/>
      <c r="AV1670" s="1"/>
      <c r="AW1670" s="1"/>
      <c r="AX1670" s="1"/>
      <c r="AY1670" s="1"/>
      <c r="AZ1670" s="1"/>
      <c r="BA1670" s="1"/>
      <c r="BB1670" s="1"/>
      <c r="BC1670" s="1"/>
      <c r="BD1670" s="1"/>
      <c r="BE1670" s="1"/>
      <c r="BF1670" s="1"/>
      <c r="BG1670" s="1"/>
      <c r="BH1670" s="1"/>
      <c r="BI1670" s="1"/>
      <c r="BJ1670" s="1"/>
      <c r="BK1670" s="1"/>
      <c r="BL1670" s="1"/>
      <c r="BM1670" s="1"/>
      <c r="BN1670" s="1"/>
      <c r="BO1670" s="1"/>
      <c r="BP1670" s="1"/>
      <c r="BQ1670" s="1"/>
      <c r="BR1670" s="1"/>
    </row>
    <row r="1671" spans="1:70" s="35" customFormat="1">
      <c r="A1671" s="1"/>
      <c r="C1671" s="37"/>
      <c r="I1671" s="1"/>
      <c r="J1671" s="1"/>
      <c r="K1671" s="1"/>
      <c r="L1671" s="1"/>
      <c r="M1671" s="1"/>
      <c r="N1671" s="1"/>
      <c r="O1671" s="1"/>
      <c r="P1671" s="1"/>
      <c r="Q1671" s="1"/>
      <c r="R1671" s="1"/>
      <c r="S1671" s="1"/>
      <c r="T1671" s="1"/>
      <c r="U1671" s="1"/>
      <c r="V1671" s="1"/>
      <c r="W1671" s="1"/>
      <c r="X1671" s="1"/>
      <c r="Y1671" s="1"/>
      <c r="Z1671" s="1"/>
      <c r="AA1671" s="1"/>
      <c r="AB1671" s="1"/>
      <c r="AC1671" s="1"/>
      <c r="AD1671" s="1"/>
      <c r="AE1671" s="1"/>
      <c r="AF1671" s="1"/>
      <c r="AG1671" s="1"/>
      <c r="AH1671" s="1"/>
      <c r="AI1671" s="1"/>
      <c r="AJ1671" s="1"/>
      <c r="AK1671" s="1"/>
      <c r="AL1671" s="1"/>
      <c r="AM1671" s="1"/>
      <c r="AN1671" s="1"/>
      <c r="AO1671" s="1"/>
      <c r="AP1671" s="1"/>
      <c r="AQ1671" s="1"/>
      <c r="AR1671" s="1"/>
      <c r="AS1671" s="1"/>
      <c r="AT1671" s="1"/>
      <c r="AU1671" s="1"/>
      <c r="AV1671" s="1"/>
      <c r="AW1671" s="1"/>
      <c r="AX1671" s="1"/>
      <c r="AY1671" s="1"/>
      <c r="AZ1671" s="1"/>
      <c r="BA1671" s="1"/>
      <c r="BB1671" s="1"/>
      <c r="BC1671" s="1"/>
      <c r="BD1671" s="1"/>
      <c r="BE1671" s="1"/>
      <c r="BF1671" s="1"/>
      <c r="BG1671" s="1"/>
      <c r="BH1671" s="1"/>
      <c r="BI1671" s="1"/>
      <c r="BJ1671" s="1"/>
      <c r="BK1671" s="1"/>
      <c r="BL1671" s="1"/>
      <c r="BM1671" s="1"/>
      <c r="BN1671" s="1"/>
      <c r="BO1671" s="1"/>
      <c r="BP1671" s="1"/>
      <c r="BQ1671" s="1"/>
      <c r="BR1671" s="1"/>
    </row>
    <row r="1672" spans="1:70" s="35" customFormat="1">
      <c r="A1672" s="1"/>
      <c r="C1672" s="37"/>
      <c r="I1672" s="1"/>
      <c r="J1672" s="1"/>
      <c r="K1672" s="1"/>
      <c r="L1672" s="1"/>
      <c r="M1672" s="1"/>
      <c r="N1672" s="1"/>
      <c r="O1672" s="1"/>
      <c r="P1672" s="1"/>
      <c r="Q1672" s="1"/>
      <c r="R1672" s="1"/>
      <c r="S1672" s="1"/>
      <c r="T1672" s="1"/>
      <c r="U1672" s="1"/>
      <c r="V1672" s="1"/>
      <c r="W1672" s="1"/>
      <c r="X1672" s="1"/>
      <c r="Y1672" s="1"/>
      <c r="Z1672" s="1"/>
      <c r="AA1672" s="1"/>
      <c r="AB1672" s="1"/>
      <c r="AC1672" s="1"/>
      <c r="AD1672" s="1"/>
      <c r="AE1672" s="1"/>
      <c r="AF1672" s="1"/>
      <c r="AG1672" s="1"/>
      <c r="AH1672" s="1"/>
      <c r="AI1672" s="1"/>
      <c r="AJ1672" s="1"/>
      <c r="AK1672" s="1"/>
      <c r="AL1672" s="1"/>
      <c r="AM1672" s="1"/>
      <c r="AN1672" s="1"/>
      <c r="AO1672" s="1"/>
      <c r="AP1672" s="1"/>
      <c r="AQ1672" s="1"/>
      <c r="AR1672" s="1"/>
      <c r="AS1672" s="1"/>
      <c r="AT1672" s="1"/>
      <c r="AU1672" s="1"/>
      <c r="AV1672" s="1"/>
      <c r="AW1672" s="1"/>
      <c r="AX1672" s="1"/>
      <c r="AY1672" s="1"/>
      <c r="AZ1672" s="1"/>
      <c r="BA1672" s="1"/>
      <c r="BB1672" s="1"/>
      <c r="BC1672" s="1"/>
      <c r="BD1672" s="1"/>
      <c r="BE1672" s="1"/>
      <c r="BF1672" s="1"/>
      <c r="BG1672" s="1"/>
      <c r="BH1672" s="1"/>
      <c r="BI1672" s="1"/>
      <c r="BJ1672" s="1"/>
      <c r="BK1672" s="1"/>
      <c r="BL1672" s="1"/>
      <c r="BM1672" s="1"/>
      <c r="BN1672" s="1"/>
      <c r="BO1672" s="1"/>
      <c r="BP1672" s="1"/>
      <c r="BQ1672" s="1"/>
      <c r="BR1672" s="1"/>
    </row>
    <row r="1673" spans="1:70" s="35" customFormat="1">
      <c r="A1673" s="1"/>
      <c r="C1673" s="37"/>
      <c r="I1673" s="1"/>
      <c r="J1673" s="1"/>
      <c r="K1673" s="1"/>
      <c r="L1673" s="1"/>
      <c r="M1673" s="1"/>
      <c r="N1673" s="1"/>
      <c r="O1673" s="1"/>
      <c r="P1673" s="1"/>
      <c r="Q1673" s="1"/>
      <c r="R1673" s="1"/>
      <c r="S1673" s="1"/>
      <c r="T1673" s="1"/>
      <c r="U1673" s="1"/>
      <c r="V1673" s="1"/>
      <c r="W1673" s="1"/>
      <c r="X1673" s="1"/>
      <c r="Y1673" s="1"/>
      <c r="Z1673" s="1"/>
      <c r="AA1673" s="1"/>
      <c r="AB1673" s="1"/>
      <c r="AC1673" s="1"/>
      <c r="AD1673" s="1"/>
      <c r="AE1673" s="1"/>
      <c r="AF1673" s="1"/>
      <c r="AG1673" s="1"/>
      <c r="AH1673" s="1"/>
      <c r="AI1673" s="1"/>
      <c r="AJ1673" s="1"/>
      <c r="AK1673" s="1"/>
      <c r="AL1673" s="1"/>
      <c r="AM1673" s="1"/>
      <c r="AN1673" s="1"/>
      <c r="AO1673" s="1"/>
      <c r="AP1673" s="1"/>
      <c r="AQ1673" s="1"/>
      <c r="AR1673" s="1"/>
      <c r="AS1673" s="1"/>
      <c r="AT1673" s="1"/>
      <c r="AU1673" s="1"/>
      <c r="AV1673" s="1"/>
      <c r="AW1673" s="1"/>
      <c r="AX1673" s="1"/>
      <c r="AY1673" s="1"/>
      <c r="AZ1673" s="1"/>
      <c r="BA1673" s="1"/>
      <c r="BB1673" s="1"/>
      <c r="BC1673" s="1"/>
      <c r="BD1673" s="1"/>
      <c r="BE1673" s="1"/>
      <c r="BF1673" s="1"/>
      <c r="BG1673" s="1"/>
      <c r="BH1673" s="1"/>
      <c r="BI1673" s="1"/>
      <c r="BJ1673" s="1"/>
      <c r="BK1673" s="1"/>
      <c r="BL1673" s="1"/>
      <c r="BM1673" s="1"/>
      <c r="BN1673" s="1"/>
      <c r="BO1673" s="1"/>
      <c r="BP1673" s="1"/>
      <c r="BQ1673" s="1"/>
      <c r="BR1673" s="1"/>
    </row>
    <row r="1674" spans="1:70" s="35" customFormat="1">
      <c r="A1674" s="1"/>
      <c r="C1674" s="37"/>
      <c r="I1674" s="1"/>
      <c r="J1674" s="1"/>
      <c r="K1674" s="1"/>
      <c r="L1674" s="1"/>
      <c r="M1674" s="1"/>
      <c r="N1674" s="1"/>
      <c r="O1674" s="1"/>
      <c r="P1674" s="1"/>
      <c r="Q1674" s="1"/>
      <c r="R1674" s="1"/>
      <c r="S1674" s="1"/>
      <c r="T1674" s="1"/>
      <c r="U1674" s="1"/>
      <c r="V1674" s="1"/>
      <c r="W1674" s="1"/>
      <c r="X1674" s="1"/>
      <c r="Y1674" s="1"/>
      <c r="Z1674" s="1"/>
      <c r="AA1674" s="1"/>
      <c r="AB1674" s="1"/>
      <c r="AC1674" s="1"/>
      <c r="AD1674" s="1"/>
      <c r="AE1674" s="1"/>
      <c r="AF1674" s="1"/>
      <c r="AG1674" s="1"/>
      <c r="AH1674" s="1"/>
      <c r="AI1674" s="1"/>
      <c r="AJ1674" s="1"/>
      <c r="AK1674" s="1"/>
      <c r="AL1674" s="1"/>
      <c r="AM1674" s="1"/>
      <c r="AN1674" s="1"/>
      <c r="AO1674" s="1"/>
      <c r="AP1674" s="1"/>
      <c r="AQ1674" s="1"/>
      <c r="AR1674" s="1"/>
      <c r="AS1674" s="1"/>
      <c r="AT1674" s="1"/>
      <c r="AU1674" s="1"/>
      <c r="AV1674" s="1"/>
      <c r="AW1674" s="1"/>
      <c r="AX1674" s="1"/>
      <c r="AY1674" s="1"/>
      <c r="AZ1674" s="1"/>
      <c r="BA1674" s="1"/>
      <c r="BB1674" s="1"/>
      <c r="BC1674" s="1"/>
      <c r="BD1674" s="1"/>
      <c r="BE1674" s="1"/>
      <c r="BF1674" s="1"/>
      <c r="BG1674" s="1"/>
      <c r="BH1674" s="1"/>
      <c r="BI1674" s="1"/>
      <c r="BJ1674" s="1"/>
      <c r="BK1674" s="1"/>
      <c r="BL1674" s="1"/>
      <c r="BM1674" s="1"/>
      <c r="BN1674" s="1"/>
      <c r="BO1674" s="1"/>
      <c r="BP1674" s="1"/>
      <c r="BQ1674" s="1"/>
      <c r="BR1674" s="1"/>
    </row>
    <row r="1675" spans="1:70" s="35" customFormat="1">
      <c r="A1675" s="1"/>
      <c r="C1675" s="37"/>
      <c r="I1675" s="1"/>
      <c r="J1675" s="1"/>
      <c r="K1675" s="1"/>
      <c r="L1675" s="1"/>
      <c r="M1675" s="1"/>
      <c r="N1675" s="1"/>
      <c r="O1675" s="1"/>
      <c r="P1675" s="1"/>
      <c r="Q1675" s="1"/>
      <c r="R1675" s="1"/>
      <c r="S1675" s="1"/>
      <c r="T1675" s="1"/>
      <c r="U1675" s="1"/>
      <c r="V1675" s="1"/>
      <c r="W1675" s="1"/>
      <c r="X1675" s="1"/>
      <c r="Y1675" s="1"/>
      <c r="Z1675" s="1"/>
      <c r="AA1675" s="1"/>
      <c r="AB1675" s="1"/>
      <c r="AC1675" s="1"/>
      <c r="AD1675" s="1"/>
      <c r="AE1675" s="1"/>
      <c r="AF1675" s="1"/>
      <c r="AG1675" s="1"/>
      <c r="AH1675" s="1"/>
      <c r="AI1675" s="1"/>
      <c r="AJ1675" s="1"/>
      <c r="AK1675" s="1"/>
      <c r="AL1675" s="1"/>
      <c r="AM1675" s="1"/>
      <c r="AN1675" s="1"/>
      <c r="AO1675" s="1"/>
      <c r="AP1675" s="1"/>
      <c r="AQ1675" s="1"/>
      <c r="AR1675" s="1"/>
      <c r="AS1675" s="1"/>
      <c r="AT1675" s="1"/>
      <c r="AU1675" s="1"/>
      <c r="AV1675" s="1"/>
      <c r="AW1675" s="1"/>
      <c r="AX1675" s="1"/>
      <c r="AY1675" s="1"/>
      <c r="AZ1675" s="1"/>
      <c r="BA1675" s="1"/>
      <c r="BB1675" s="1"/>
      <c r="BC1675" s="1"/>
      <c r="BD1675" s="1"/>
      <c r="BE1675" s="1"/>
      <c r="BF1675" s="1"/>
      <c r="BG1675" s="1"/>
      <c r="BH1675" s="1"/>
      <c r="BI1675" s="1"/>
      <c r="BJ1675" s="1"/>
      <c r="BK1675" s="1"/>
      <c r="BL1675" s="1"/>
      <c r="BM1675" s="1"/>
      <c r="BN1675" s="1"/>
      <c r="BO1675" s="1"/>
      <c r="BP1675" s="1"/>
      <c r="BQ1675" s="1"/>
      <c r="BR1675" s="1"/>
    </row>
    <row r="1676" spans="1:70" s="35" customFormat="1">
      <c r="A1676" s="1"/>
      <c r="C1676" s="37"/>
      <c r="I1676" s="1"/>
      <c r="J1676" s="1"/>
      <c r="K1676" s="1"/>
      <c r="L1676" s="1"/>
      <c r="M1676" s="1"/>
      <c r="N1676" s="1"/>
      <c r="O1676" s="1"/>
      <c r="P1676" s="1"/>
      <c r="Q1676" s="1"/>
      <c r="R1676" s="1"/>
      <c r="S1676" s="1"/>
      <c r="T1676" s="1"/>
      <c r="U1676" s="1"/>
      <c r="V1676" s="1"/>
      <c r="W1676" s="1"/>
      <c r="X1676" s="1"/>
      <c r="Y1676" s="1"/>
      <c r="Z1676" s="1"/>
      <c r="AA1676" s="1"/>
      <c r="AB1676" s="1"/>
      <c r="AC1676" s="1"/>
      <c r="AD1676" s="1"/>
      <c r="AE1676" s="1"/>
      <c r="AF1676" s="1"/>
      <c r="AG1676" s="1"/>
      <c r="AH1676" s="1"/>
      <c r="AI1676" s="1"/>
      <c r="AJ1676" s="1"/>
      <c r="AK1676" s="1"/>
      <c r="AL1676" s="1"/>
      <c r="AM1676" s="1"/>
      <c r="AN1676" s="1"/>
      <c r="AO1676" s="1"/>
      <c r="AP1676" s="1"/>
      <c r="AQ1676" s="1"/>
      <c r="AR1676" s="1"/>
      <c r="AS1676" s="1"/>
      <c r="AT1676" s="1"/>
      <c r="AU1676" s="1"/>
      <c r="AV1676" s="1"/>
      <c r="AW1676" s="1"/>
      <c r="AX1676" s="1"/>
      <c r="AY1676" s="1"/>
      <c r="AZ1676" s="1"/>
      <c r="BA1676" s="1"/>
      <c r="BB1676" s="1"/>
      <c r="BC1676" s="1"/>
      <c r="BD1676" s="1"/>
      <c r="BE1676" s="1"/>
      <c r="BF1676" s="1"/>
      <c r="BG1676" s="1"/>
      <c r="BH1676" s="1"/>
      <c r="BI1676" s="1"/>
      <c r="BJ1676" s="1"/>
      <c r="BK1676" s="1"/>
      <c r="BL1676" s="1"/>
      <c r="BM1676" s="1"/>
      <c r="BN1676" s="1"/>
      <c r="BO1676" s="1"/>
      <c r="BP1676" s="1"/>
      <c r="BQ1676" s="1"/>
      <c r="BR1676" s="1"/>
    </row>
    <row r="1677" spans="1:70" s="35" customFormat="1">
      <c r="A1677" s="1"/>
      <c r="C1677" s="37"/>
      <c r="I1677" s="1"/>
      <c r="J1677" s="1"/>
      <c r="K1677" s="1"/>
      <c r="L1677" s="1"/>
      <c r="M1677" s="1"/>
      <c r="N1677" s="1"/>
      <c r="O1677" s="1"/>
      <c r="P1677" s="1"/>
      <c r="Q1677" s="1"/>
      <c r="R1677" s="1"/>
      <c r="S1677" s="1"/>
      <c r="T1677" s="1"/>
      <c r="U1677" s="1"/>
      <c r="V1677" s="1"/>
      <c r="W1677" s="1"/>
      <c r="X1677" s="1"/>
      <c r="Y1677" s="1"/>
      <c r="Z1677" s="1"/>
      <c r="AA1677" s="1"/>
      <c r="AB1677" s="1"/>
      <c r="AC1677" s="1"/>
      <c r="AD1677" s="1"/>
      <c r="AE1677" s="1"/>
      <c r="AF1677" s="1"/>
      <c r="AG1677" s="1"/>
      <c r="AH1677" s="1"/>
      <c r="AI1677" s="1"/>
      <c r="AJ1677" s="1"/>
      <c r="AK1677" s="1"/>
      <c r="AL1677" s="1"/>
      <c r="AM1677" s="1"/>
      <c r="AN1677" s="1"/>
      <c r="AO1677" s="1"/>
      <c r="AP1677" s="1"/>
      <c r="AQ1677" s="1"/>
      <c r="AR1677" s="1"/>
      <c r="AS1677" s="1"/>
      <c r="AT1677" s="1"/>
      <c r="AU1677" s="1"/>
      <c r="AV1677" s="1"/>
      <c r="AW1677" s="1"/>
      <c r="AX1677" s="1"/>
      <c r="AY1677" s="1"/>
      <c r="AZ1677" s="1"/>
      <c r="BA1677" s="1"/>
      <c r="BB1677" s="1"/>
      <c r="BC1677" s="1"/>
      <c r="BD1677" s="1"/>
      <c r="BE1677" s="1"/>
      <c r="BF1677" s="1"/>
      <c r="BG1677" s="1"/>
      <c r="BH1677" s="1"/>
      <c r="BI1677" s="1"/>
      <c r="BJ1677" s="1"/>
      <c r="BK1677" s="1"/>
      <c r="BL1677" s="1"/>
      <c r="BM1677" s="1"/>
      <c r="BN1677" s="1"/>
      <c r="BO1677" s="1"/>
      <c r="BP1677" s="1"/>
      <c r="BQ1677" s="1"/>
      <c r="BR1677" s="1"/>
    </row>
    <row r="1678" spans="1:70" s="35" customFormat="1">
      <c r="A1678" s="1"/>
      <c r="C1678" s="37"/>
      <c r="I1678" s="1"/>
      <c r="J1678" s="1"/>
      <c r="K1678" s="1"/>
      <c r="L1678" s="1"/>
      <c r="M1678" s="1"/>
      <c r="N1678" s="1"/>
      <c r="O1678" s="1"/>
      <c r="P1678" s="1"/>
      <c r="Q1678" s="1"/>
      <c r="R1678" s="1"/>
      <c r="S1678" s="1"/>
      <c r="T1678" s="1"/>
      <c r="U1678" s="1"/>
      <c r="V1678" s="1"/>
      <c r="W1678" s="1"/>
      <c r="X1678" s="1"/>
      <c r="Y1678" s="1"/>
      <c r="Z1678" s="1"/>
      <c r="AA1678" s="1"/>
      <c r="AB1678" s="1"/>
      <c r="AC1678" s="1"/>
      <c r="AD1678" s="1"/>
      <c r="AE1678" s="1"/>
      <c r="AF1678" s="1"/>
      <c r="AG1678" s="1"/>
      <c r="AH1678" s="1"/>
      <c r="AI1678" s="1"/>
      <c r="AJ1678" s="1"/>
      <c r="AK1678" s="1"/>
      <c r="AL1678" s="1"/>
      <c r="AM1678" s="1"/>
      <c r="AN1678" s="1"/>
      <c r="AO1678" s="1"/>
      <c r="AP1678" s="1"/>
      <c r="AQ1678" s="1"/>
      <c r="AR1678" s="1"/>
      <c r="AS1678" s="1"/>
      <c r="AT1678" s="1"/>
      <c r="AU1678" s="1"/>
      <c r="AV1678" s="1"/>
      <c r="AW1678" s="1"/>
      <c r="AX1678" s="1"/>
      <c r="AY1678" s="1"/>
      <c r="AZ1678" s="1"/>
      <c r="BA1678" s="1"/>
      <c r="BB1678" s="1"/>
      <c r="BC1678" s="1"/>
      <c r="BD1678" s="1"/>
      <c r="BE1678" s="1"/>
      <c r="BF1678" s="1"/>
      <c r="BG1678" s="1"/>
      <c r="BH1678" s="1"/>
      <c r="BI1678" s="1"/>
      <c r="BJ1678" s="1"/>
      <c r="BK1678" s="1"/>
      <c r="BL1678" s="1"/>
      <c r="BM1678" s="1"/>
      <c r="BN1678" s="1"/>
      <c r="BO1678" s="1"/>
      <c r="BP1678" s="1"/>
      <c r="BQ1678" s="1"/>
      <c r="BR1678" s="1"/>
    </row>
    <row r="1679" spans="1:70" s="35" customFormat="1">
      <c r="A1679" s="1"/>
      <c r="C1679" s="37"/>
      <c r="I1679" s="1"/>
      <c r="J1679" s="1"/>
      <c r="K1679" s="1"/>
      <c r="L1679" s="1"/>
      <c r="M1679" s="1"/>
      <c r="N1679" s="1"/>
      <c r="O1679" s="1"/>
      <c r="P1679" s="1"/>
      <c r="Q1679" s="1"/>
      <c r="R1679" s="1"/>
      <c r="S1679" s="1"/>
      <c r="T1679" s="1"/>
      <c r="U1679" s="1"/>
      <c r="V1679" s="1"/>
      <c r="W1679" s="1"/>
      <c r="X1679" s="1"/>
      <c r="Y1679" s="1"/>
      <c r="Z1679" s="1"/>
      <c r="AA1679" s="1"/>
      <c r="AB1679" s="1"/>
      <c r="AC1679" s="1"/>
      <c r="AD1679" s="1"/>
      <c r="AE1679" s="1"/>
      <c r="AF1679" s="1"/>
      <c r="AG1679" s="1"/>
      <c r="AH1679" s="1"/>
      <c r="AI1679" s="1"/>
      <c r="AJ1679" s="1"/>
      <c r="AK1679" s="1"/>
      <c r="AL1679" s="1"/>
      <c r="AM1679" s="1"/>
      <c r="AN1679" s="1"/>
      <c r="AO1679" s="1"/>
      <c r="AP1679" s="1"/>
      <c r="AQ1679" s="1"/>
      <c r="AR1679" s="1"/>
      <c r="AS1679" s="1"/>
      <c r="AT1679" s="1"/>
      <c r="AU1679" s="1"/>
      <c r="AV1679" s="1"/>
      <c r="AW1679" s="1"/>
      <c r="AX1679" s="1"/>
      <c r="AY1679" s="1"/>
      <c r="AZ1679" s="1"/>
      <c r="BA1679" s="1"/>
      <c r="BB1679" s="1"/>
      <c r="BC1679" s="1"/>
      <c r="BD1679" s="1"/>
      <c r="BE1679" s="1"/>
      <c r="BF1679" s="1"/>
      <c r="BG1679" s="1"/>
      <c r="BH1679" s="1"/>
      <c r="BI1679" s="1"/>
      <c r="BJ1679" s="1"/>
      <c r="BK1679" s="1"/>
      <c r="BL1679" s="1"/>
      <c r="BM1679" s="1"/>
      <c r="BN1679" s="1"/>
      <c r="BO1679" s="1"/>
      <c r="BP1679" s="1"/>
      <c r="BQ1679" s="1"/>
      <c r="BR1679" s="1"/>
    </row>
    <row r="1680" spans="1:70" s="35" customFormat="1">
      <c r="A1680" s="1"/>
      <c r="C1680" s="37"/>
      <c r="I1680" s="1"/>
      <c r="J1680" s="1"/>
      <c r="K1680" s="1"/>
      <c r="L1680" s="1"/>
      <c r="M1680" s="1"/>
      <c r="N1680" s="1"/>
      <c r="O1680" s="1"/>
      <c r="P1680" s="1"/>
      <c r="Q1680" s="1"/>
      <c r="R1680" s="1"/>
      <c r="S1680" s="1"/>
      <c r="T1680" s="1"/>
      <c r="U1680" s="1"/>
      <c r="V1680" s="1"/>
      <c r="W1680" s="1"/>
      <c r="X1680" s="1"/>
      <c r="Y1680" s="1"/>
      <c r="Z1680" s="1"/>
      <c r="AA1680" s="1"/>
      <c r="AB1680" s="1"/>
      <c r="AC1680" s="1"/>
      <c r="AD1680" s="1"/>
      <c r="AE1680" s="1"/>
      <c r="AF1680" s="1"/>
      <c r="AG1680" s="1"/>
      <c r="AH1680" s="1"/>
      <c r="AI1680" s="1"/>
      <c r="AJ1680" s="1"/>
      <c r="AK1680" s="1"/>
      <c r="AL1680" s="1"/>
      <c r="AM1680" s="1"/>
      <c r="AN1680" s="1"/>
      <c r="AO1680" s="1"/>
      <c r="AP1680" s="1"/>
      <c r="AQ1680" s="1"/>
      <c r="AR1680" s="1"/>
      <c r="AS1680" s="1"/>
      <c r="AT1680" s="1"/>
      <c r="AU1680" s="1"/>
      <c r="AV1680" s="1"/>
      <c r="AW1680" s="1"/>
      <c r="AX1680" s="1"/>
      <c r="AY1680" s="1"/>
      <c r="AZ1680" s="1"/>
      <c r="BA1680" s="1"/>
      <c r="BB1680" s="1"/>
      <c r="BC1680" s="1"/>
      <c r="BD1680" s="1"/>
      <c r="BE1680" s="1"/>
      <c r="BF1680" s="1"/>
      <c r="BG1680" s="1"/>
      <c r="BH1680" s="1"/>
      <c r="BI1680" s="1"/>
      <c r="BJ1680" s="1"/>
      <c r="BK1680" s="1"/>
      <c r="BL1680" s="1"/>
      <c r="BM1680" s="1"/>
      <c r="BN1680" s="1"/>
      <c r="BO1680" s="1"/>
      <c r="BP1680" s="1"/>
      <c r="BQ1680" s="1"/>
      <c r="BR1680" s="1"/>
    </row>
    <row r="1681" spans="1:70" s="35" customFormat="1">
      <c r="A1681" s="1"/>
      <c r="C1681" s="37"/>
      <c r="I1681" s="1"/>
      <c r="J1681" s="1"/>
      <c r="K1681" s="1"/>
      <c r="L1681" s="1"/>
      <c r="M1681" s="1"/>
      <c r="N1681" s="1"/>
      <c r="O1681" s="1"/>
      <c r="P1681" s="1"/>
      <c r="Q1681" s="1"/>
      <c r="R1681" s="1"/>
      <c r="S1681" s="1"/>
      <c r="T1681" s="1"/>
      <c r="U1681" s="1"/>
      <c r="V1681" s="1"/>
      <c r="W1681" s="1"/>
      <c r="X1681" s="1"/>
      <c r="Y1681" s="1"/>
      <c r="Z1681" s="1"/>
      <c r="AA1681" s="1"/>
      <c r="AB1681" s="1"/>
      <c r="AC1681" s="1"/>
      <c r="AD1681" s="1"/>
      <c r="AE1681" s="1"/>
      <c r="AF1681" s="1"/>
      <c r="AG1681" s="1"/>
      <c r="AH1681" s="1"/>
      <c r="AI1681" s="1"/>
      <c r="AJ1681" s="1"/>
      <c r="AK1681" s="1"/>
      <c r="AL1681" s="1"/>
      <c r="AM1681" s="1"/>
      <c r="AN1681" s="1"/>
      <c r="AO1681" s="1"/>
      <c r="AP1681" s="1"/>
      <c r="AQ1681" s="1"/>
      <c r="AR1681" s="1"/>
      <c r="AS1681" s="1"/>
      <c r="AT1681" s="1"/>
      <c r="AU1681" s="1"/>
      <c r="AV1681" s="1"/>
      <c r="AW1681" s="1"/>
      <c r="AX1681" s="1"/>
      <c r="AY1681" s="1"/>
      <c r="AZ1681" s="1"/>
      <c r="BA1681" s="1"/>
      <c r="BB1681" s="1"/>
      <c r="BC1681" s="1"/>
      <c r="BD1681" s="1"/>
      <c r="BE1681" s="1"/>
      <c r="BF1681" s="1"/>
      <c r="BG1681" s="1"/>
      <c r="BH1681" s="1"/>
      <c r="BI1681" s="1"/>
      <c r="BJ1681" s="1"/>
      <c r="BK1681" s="1"/>
      <c r="BL1681" s="1"/>
      <c r="BM1681" s="1"/>
      <c r="BN1681" s="1"/>
      <c r="BO1681" s="1"/>
      <c r="BP1681" s="1"/>
      <c r="BQ1681" s="1"/>
      <c r="BR1681" s="1"/>
    </row>
    <row r="1682" spans="1:70" s="35" customFormat="1">
      <c r="A1682" s="1"/>
      <c r="C1682" s="37"/>
      <c r="I1682" s="1"/>
      <c r="J1682" s="1"/>
      <c r="K1682" s="1"/>
      <c r="L1682" s="1"/>
      <c r="M1682" s="1"/>
      <c r="N1682" s="1"/>
      <c r="O1682" s="1"/>
      <c r="P1682" s="1"/>
      <c r="Q1682" s="1"/>
      <c r="R1682" s="1"/>
      <c r="S1682" s="1"/>
      <c r="T1682" s="1"/>
      <c r="U1682" s="1"/>
      <c r="V1682" s="1"/>
      <c r="W1682" s="1"/>
      <c r="X1682" s="1"/>
      <c r="Y1682" s="1"/>
      <c r="Z1682" s="1"/>
      <c r="AA1682" s="1"/>
      <c r="AB1682" s="1"/>
      <c r="AC1682" s="1"/>
      <c r="AD1682" s="1"/>
      <c r="AE1682" s="1"/>
      <c r="AF1682" s="1"/>
      <c r="AG1682" s="1"/>
      <c r="AH1682" s="1"/>
      <c r="AI1682" s="1"/>
      <c r="AJ1682" s="1"/>
      <c r="AK1682" s="1"/>
      <c r="AL1682" s="1"/>
      <c r="AM1682" s="1"/>
      <c r="AN1682" s="1"/>
      <c r="AO1682" s="1"/>
      <c r="AP1682" s="1"/>
      <c r="AQ1682" s="1"/>
      <c r="AR1682" s="1"/>
      <c r="AS1682" s="1"/>
      <c r="AT1682" s="1"/>
      <c r="AU1682" s="1"/>
      <c r="AV1682" s="1"/>
      <c r="AW1682" s="1"/>
      <c r="AX1682" s="1"/>
      <c r="AY1682" s="1"/>
      <c r="AZ1682" s="1"/>
      <c r="BA1682" s="1"/>
      <c r="BB1682" s="1"/>
      <c r="BC1682" s="1"/>
      <c r="BD1682" s="1"/>
      <c r="BE1682" s="1"/>
      <c r="BF1682" s="1"/>
      <c r="BG1682" s="1"/>
      <c r="BH1682" s="1"/>
      <c r="BI1682" s="1"/>
      <c r="BJ1682" s="1"/>
      <c r="BK1682" s="1"/>
      <c r="BL1682" s="1"/>
      <c r="BM1682" s="1"/>
      <c r="BN1682" s="1"/>
      <c r="BO1682" s="1"/>
      <c r="BP1682" s="1"/>
      <c r="BQ1682" s="1"/>
      <c r="BR1682" s="1"/>
    </row>
    <row r="1683" spans="1:70" s="35" customFormat="1">
      <c r="A1683" s="1"/>
      <c r="C1683" s="37"/>
      <c r="I1683" s="1"/>
      <c r="J1683" s="1"/>
      <c r="K1683" s="1"/>
      <c r="L1683" s="1"/>
      <c r="M1683" s="1"/>
      <c r="N1683" s="1"/>
      <c r="O1683" s="1"/>
      <c r="P1683" s="1"/>
      <c r="Q1683" s="1"/>
      <c r="R1683" s="1"/>
      <c r="S1683" s="1"/>
      <c r="T1683" s="1"/>
      <c r="U1683" s="1"/>
      <c r="V1683" s="1"/>
      <c r="W1683" s="1"/>
      <c r="X1683" s="1"/>
      <c r="Y1683" s="1"/>
      <c r="Z1683" s="1"/>
      <c r="AA1683" s="1"/>
      <c r="AB1683" s="1"/>
      <c r="AC1683" s="1"/>
      <c r="AD1683" s="1"/>
      <c r="AE1683" s="1"/>
      <c r="AF1683" s="1"/>
      <c r="AG1683" s="1"/>
      <c r="AH1683" s="1"/>
      <c r="AI1683" s="1"/>
      <c r="AJ1683" s="1"/>
      <c r="AK1683" s="1"/>
      <c r="AL1683" s="1"/>
      <c r="AM1683" s="1"/>
      <c r="AN1683" s="1"/>
      <c r="AO1683" s="1"/>
      <c r="AP1683" s="1"/>
      <c r="AQ1683" s="1"/>
      <c r="AR1683" s="1"/>
      <c r="AS1683" s="1"/>
      <c r="AT1683" s="1"/>
      <c r="AU1683" s="1"/>
      <c r="AV1683" s="1"/>
      <c r="AW1683" s="1"/>
      <c r="AX1683" s="1"/>
      <c r="AY1683" s="1"/>
      <c r="AZ1683" s="1"/>
      <c r="BA1683" s="1"/>
      <c r="BB1683" s="1"/>
      <c r="BC1683" s="1"/>
      <c r="BD1683" s="1"/>
      <c r="BE1683" s="1"/>
      <c r="BF1683" s="1"/>
      <c r="BG1683" s="1"/>
      <c r="BH1683" s="1"/>
      <c r="BI1683" s="1"/>
      <c r="BJ1683" s="1"/>
      <c r="BK1683" s="1"/>
      <c r="BL1683" s="1"/>
      <c r="BM1683" s="1"/>
      <c r="BN1683" s="1"/>
      <c r="BO1683" s="1"/>
      <c r="BP1683" s="1"/>
      <c r="BQ1683" s="1"/>
      <c r="BR1683" s="1"/>
    </row>
    <row r="1684" spans="1:70" s="35" customFormat="1">
      <c r="A1684" s="1"/>
      <c r="C1684" s="37"/>
      <c r="I1684" s="1"/>
      <c r="J1684" s="1"/>
      <c r="K1684" s="1"/>
      <c r="L1684" s="1"/>
      <c r="M1684" s="1"/>
      <c r="N1684" s="1"/>
      <c r="O1684" s="1"/>
      <c r="P1684" s="1"/>
      <c r="Q1684" s="1"/>
      <c r="R1684" s="1"/>
      <c r="S1684" s="1"/>
      <c r="T1684" s="1"/>
      <c r="U1684" s="1"/>
      <c r="V1684" s="1"/>
      <c r="W1684" s="1"/>
      <c r="X1684" s="1"/>
      <c r="Y1684" s="1"/>
      <c r="Z1684" s="1"/>
      <c r="AA1684" s="1"/>
      <c r="AB1684" s="1"/>
      <c r="AC1684" s="1"/>
      <c r="AD1684" s="1"/>
      <c r="AE1684" s="1"/>
      <c r="AF1684" s="1"/>
      <c r="AG1684" s="1"/>
      <c r="AH1684" s="1"/>
      <c r="AI1684" s="1"/>
      <c r="AJ1684" s="1"/>
      <c r="AK1684" s="1"/>
      <c r="AL1684" s="1"/>
      <c r="AM1684" s="1"/>
      <c r="AN1684" s="1"/>
      <c r="AO1684" s="1"/>
      <c r="AP1684" s="1"/>
      <c r="AQ1684" s="1"/>
      <c r="AR1684" s="1"/>
      <c r="AS1684" s="1"/>
      <c r="AT1684" s="1"/>
      <c r="AU1684" s="1"/>
      <c r="AV1684" s="1"/>
      <c r="AW1684" s="1"/>
      <c r="AX1684" s="1"/>
      <c r="AY1684" s="1"/>
      <c r="AZ1684" s="1"/>
      <c r="BA1684" s="1"/>
      <c r="BB1684" s="1"/>
      <c r="BC1684" s="1"/>
      <c r="BD1684" s="1"/>
      <c r="BE1684" s="1"/>
      <c r="BF1684" s="1"/>
      <c r="BG1684" s="1"/>
      <c r="BH1684" s="1"/>
      <c r="BI1684" s="1"/>
      <c r="BJ1684" s="1"/>
      <c r="BK1684" s="1"/>
      <c r="BL1684" s="1"/>
      <c r="BM1684" s="1"/>
      <c r="BN1684" s="1"/>
      <c r="BO1684" s="1"/>
      <c r="BP1684" s="1"/>
      <c r="BQ1684" s="1"/>
      <c r="BR1684" s="1"/>
    </row>
    <row r="1685" spans="1:70" s="35" customFormat="1">
      <c r="A1685" s="1"/>
      <c r="C1685" s="37"/>
      <c r="I1685" s="1"/>
      <c r="J1685" s="1"/>
      <c r="K1685" s="1"/>
      <c r="L1685" s="1"/>
      <c r="M1685" s="1"/>
      <c r="N1685" s="1"/>
      <c r="O1685" s="1"/>
      <c r="P1685" s="1"/>
      <c r="Q1685" s="1"/>
      <c r="R1685" s="1"/>
      <c r="S1685" s="1"/>
      <c r="T1685" s="1"/>
      <c r="U1685" s="1"/>
      <c r="V1685" s="1"/>
      <c r="W1685" s="1"/>
      <c r="X1685" s="1"/>
      <c r="Y1685" s="1"/>
      <c r="Z1685" s="1"/>
      <c r="AA1685" s="1"/>
      <c r="AB1685" s="1"/>
      <c r="AC1685" s="1"/>
      <c r="AD1685" s="1"/>
      <c r="AE1685" s="1"/>
      <c r="AF1685" s="1"/>
      <c r="AG1685" s="1"/>
      <c r="AH1685" s="1"/>
      <c r="AI1685" s="1"/>
      <c r="AJ1685" s="1"/>
      <c r="AK1685" s="1"/>
      <c r="AL1685" s="1"/>
      <c r="AM1685" s="1"/>
      <c r="AN1685" s="1"/>
      <c r="AO1685" s="1"/>
      <c r="AP1685" s="1"/>
      <c r="AQ1685" s="1"/>
      <c r="AR1685" s="1"/>
      <c r="AS1685" s="1"/>
      <c r="AT1685" s="1"/>
      <c r="AU1685" s="1"/>
      <c r="AV1685" s="1"/>
      <c r="AW1685" s="1"/>
      <c r="AX1685" s="1"/>
      <c r="AY1685" s="1"/>
      <c r="AZ1685" s="1"/>
      <c r="BA1685" s="1"/>
      <c r="BB1685" s="1"/>
      <c r="BC1685" s="1"/>
      <c r="BD1685" s="1"/>
      <c r="BE1685" s="1"/>
      <c r="BF1685" s="1"/>
      <c r="BG1685" s="1"/>
      <c r="BH1685" s="1"/>
      <c r="BI1685" s="1"/>
      <c r="BJ1685" s="1"/>
      <c r="BK1685" s="1"/>
      <c r="BL1685" s="1"/>
      <c r="BM1685" s="1"/>
      <c r="BN1685" s="1"/>
      <c r="BO1685" s="1"/>
      <c r="BP1685" s="1"/>
      <c r="BQ1685" s="1"/>
      <c r="BR1685" s="1"/>
    </row>
    <row r="1686" spans="1:70" s="35" customFormat="1">
      <c r="A1686" s="1"/>
      <c r="C1686" s="37"/>
      <c r="I1686" s="1"/>
      <c r="J1686" s="1"/>
      <c r="K1686" s="1"/>
      <c r="L1686" s="1"/>
      <c r="M1686" s="1"/>
      <c r="N1686" s="1"/>
      <c r="O1686" s="1"/>
      <c r="P1686" s="1"/>
      <c r="Q1686" s="1"/>
      <c r="R1686" s="1"/>
      <c r="S1686" s="1"/>
      <c r="T1686" s="1"/>
      <c r="U1686" s="1"/>
      <c r="V1686" s="1"/>
      <c r="W1686" s="1"/>
      <c r="X1686" s="1"/>
      <c r="Y1686" s="1"/>
      <c r="Z1686" s="1"/>
      <c r="AA1686" s="1"/>
      <c r="AB1686" s="1"/>
      <c r="AC1686" s="1"/>
      <c r="AD1686" s="1"/>
      <c r="AE1686" s="1"/>
      <c r="AF1686" s="1"/>
      <c r="AG1686" s="1"/>
      <c r="AH1686" s="1"/>
      <c r="AI1686" s="1"/>
      <c r="AJ1686" s="1"/>
      <c r="AK1686" s="1"/>
      <c r="AL1686" s="1"/>
      <c r="AM1686" s="1"/>
      <c r="AN1686" s="1"/>
      <c r="AO1686" s="1"/>
      <c r="AP1686" s="1"/>
      <c r="AQ1686" s="1"/>
      <c r="AR1686" s="1"/>
      <c r="AS1686" s="1"/>
      <c r="AT1686" s="1"/>
      <c r="AU1686" s="1"/>
      <c r="AV1686" s="1"/>
      <c r="AW1686" s="1"/>
      <c r="AX1686" s="1"/>
      <c r="AY1686" s="1"/>
      <c r="AZ1686" s="1"/>
      <c r="BA1686" s="1"/>
      <c r="BB1686" s="1"/>
      <c r="BC1686" s="1"/>
      <c r="BD1686" s="1"/>
      <c r="BE1686" s="1"/>
      <c r="BF1686" s="1"/>
      <c r="BG1686" s="1"/>
      <c r="BH1686" s="1"/>
      <c r="BI1686" s="1"/>
      <c r="BJ1686" s="1"/>
      <c r="BK1686" s="1"/>
      <c r="BL1686" s="1"/>
      <c r="BM1686" s="1"/>
      <c r="BN1686" s="1"/>
      <c r="BO1686" s="1"/>
      <c r="BP1686" s="1"/>
      <c r="BQ1686" s="1"/>
      <c r="BR1686" s="1"/>
    </row>
    <row r="1687" spans="1:70" s="35" customFormat="1">
      <c r="A1687" s="1"/>
      <c r="C1687" s="37"/>
      <c r="I1687" s="1"/>
      <c r="J1687" s="1"/>
      <c r="K1687" s="1"/>
      <c r="L1687" s="1"/>
      <c r="M1687" s="1"/>
      <c r="N1687" s="1"/>
      <c r="O1687" s="1"/>
      <c r="P1687" s="1"/>
      <c r="Q1687" s="1"/>
      <c r="R1687" s="1"/>
      <c r="S1687" s="1"/>
      <c r="T1687" s="1"/>
      <c r="U1687" s="1"/>
      <c r="V1687" s="1"/>
      <c r="W1687" s="1"/>
      <c r="X1687" s="1"/>
      <c r="Y1687" s="1"/>
      <c r="Z1687" s="1"/>
      <c r="AA1687" s="1"/>
      <c r="AB1687" s="1"/>
      <c r="AC1687" s="1"/>
      <c r="AD1687" s="1"/>
      <c r="AE1687" s="1"/>
      <c r="AF1687" s="1"/>
      <c r="AG1687" s="1"/>
      <c r="AH1687" s="1"/>
      <c r="AI1687" s="1"/>
      <c r="AJ1687" s="1"/>
      <c r="AK1687" s="1"/>
      <c r="AL1687" s="1"/>
      <c r="AM1687" s="1"/>
      <c r="AN1687" s="1"/>
      <c r="AO1687" s="1"/>
      <c r="AP1687" s="1"/>
      <c r="AQ1687" s="1"/>
      <c r="AR1687" s="1"/>
      <c r="AS1687" s="1"/>
      <c r="AT1687" s="1"/>
      <c r="AU1687" s="1"/>
      <c r="AV1687" s="1"/>
      <c r="AW1687" s="1"/>
      <c r="AX1687" s="1"/>
      <c r="AY1687" s="1"/>
      <c r="AZ1687" s="1"/>
      <c r="BA1687" s="1"/>
      <c r="BB1687" s="1"/>
      <c r="BC1687" s="1"/>
      <c r="BD1687" s="1"/>
      <c r="BE1687" s="1"/>
      <c r="BF1687" s="1"/>
      <c r="BG1687" s="1"/>
      <c r="BH1687" s="1"/>
      <c r="BI1687" s="1"/>
      <c r="BJ1687" s="1"/>
      <c r="BK1687" s="1"/>
      <c r="BL1687" s="1"/>
      <c r="BM1687" s="1"/>
      <c r="BN1687" s="1"/>
      <c r="BO1687" s="1"/>
      <c r="BP1687" s="1"/>
      <c r="BQ1687" s="1"/>
      <c r="BR1687" s="1"/>
    </row>
    <row r="1688" spans="1:70" s="35" customFormat="1">
      <c r="A1688" s="1"/>
      <c r="C1688" s="37"/>
      <c r="I1688" s="1"/>
      <c r="J1688" s="1"/>
      <c r="K1688" s="1"/>
      <c r="L1688" s="1"/>
      <c r="M1688" s="1"/>
      <c r="N1688" s="1"/>
      <c r="O1688" s="1"/>
      <c r="P1688" s="1"/>
      <c r="Q1688" s="1"/>
      <c r="R1688" s="1"/>
      <c r="S1688" s="1"/>
      <c r="T1688" s="1"/>
      <c r="U1688" s="1"/>
      <c r="V1688" s="1"/>
      <c r="W1688" s="1"/>
      <c r="X1688" s="1"/>
      <c r="Y1688" s="1"/>
      <c r="Z1688" s="1"/>
      <c r="AA1688" s="1"/>
      <c r="AB1688" s="1"/>
      <c r="AC1688" s="1"/>
      <c r="AD1688" s="1"/>
      <c r="AE1688" s="1"/>
      <c r="AF1688" s="1"/>
      <c r="AG1688" s="1"/>
      <c r="AH1688" s="1"/>
      <c r="AI1688" s="1"/>
      <c r="AJ1688" s="1"/>
      <c r="AK1688" s="1"/>
      <c r="AL1688" s="1"/>
      <c r="AM1688" s="1"/>
      <c r="AN1688" s="1"/>
      <c r="AO1688" s="1"/>
      <c r="AP1688" s="1"/>
      <c r="AQ1688" s="1"/>
      <c r="AR1688" s="1"/>
      <c r="AS1688" s="1"/>
      <c r="AT1688" s="1"/>
      <c r="AU1688" s="1"/>
      <c r="AV1688" s="1"/>
      <c r="AW1688" s="1"/>
      <c r="AX1688" s="1"/>
      <c r="AY1688" s="1"/>
      <c r="AZ1688" s="1"/>
      <c r="BA1688" s="1"/>
      <c r="BB1688" s="1"/>
      <c r="BC1688" s="1"/>
      <c r="BD1688" s="1"/>
      <c r="BE1688" s="1"/>
      <c r="BF1688" s="1"/>
      <c r="BG1688" s="1"/>
      <c r="BH1688" s="1"/>
      <c r="BI1688" s="1"/>
      <c r="BJ1688" s="1"/>
      <c r="BK1688" s="1"/>
      <c r="BL1688" s="1"/>
      <c r="BM1688" s="1"/>
      <c r="BN1688" s="1"/>
      <c r="BO1688" s="1"/>
      <c r="BP1688" s="1"/>
      <c r="BQ1688" s="1"/>
      <c r="BR1688" s="1"/>
    </row>
    <row r="1689" spans="1:70" s="35" customFormat="1">
      <c r="A1689" s="1"/>
      <c r="C1689" s="37"/>
      <c r="I1689" s="1"/>
      <c r="J1689" s="1"/>
      <c r="K1689" s="1"/>
      <c r="L1689" s="1"/>
      <c r="M1689" s="1"/>
      <c r="N1689" s="1"/>
      <c r="O1689" s="1"/>
      <c r="P1689" s="1"/>
      <c r="Q1689" s="1"/>
      <c r="R1689" s="1"/>
      <c r="S1689" s="1"/>
      <c r="T1689" s="1"/>
      <c r="U1689" s="1"/>
      <c r="V1689" s="1"/>
      <c r="W1689" s="1"/>
      <c r="X1689" s="1"/>
      <c r="Y1689" s="1"/>
      <c r="Z1689" s="1"/>
      <c r="AA1689" s="1"/>
      <c r="AB1689" s="1"/>
      <c r="AC1689" s="1"/>
      <c r="AD1689" s="1"/>
      <c r="AE1689" s="1"/>
      <c r="AF1689" s="1"/>
      <c r="AG1689" s="1"/>
      <c r="AH1689" s="1"/>
      <c r="AI1689" s="1"/>
      <c r="AJ1689" s="1"/>
      <c r="AK1689" s="1"/>
      <c r="AL1689" s="1"/>
      <c r="AM1689" s="1"/>
      <c r="AN1689" s="1"/>
      <c r="AO1689" s="1"/>
      <c r="AP1689" s="1"/>
      <c r="AQ1689" s="1"/>
      <c r="AR1689" s="1"/>
      <c r="AS1689" s="1"/>
      <c r="AT1689" s="1"/>
      <c r="AU1689" s="1"/>
      <c r="AV1689" s="1"/>
      <c r="AW1689" s="1"/>
      <c r="AX1689" s="1"/>
      <c r="AY1689" s="1"/>
      <c r="AZ1689" s="1"/>
      <c r="BA1689" s="1"/>
      <c r="BB1689" s="1"/>
      <c r="BC1689" s="1"/>
      <c r="BD1689" s="1"/>
      <c r="BE1689" s="1"/>
      <c r="BF1689" s="1"/>
      <c r="BG1689" s="1"/>
      <c r="BH1689" s="1"/>
      <c r="BI1689" s="1"/>
      <c r="BJ1689" s="1"/>
      <c r="BK1689" s="1"/>
      <c r="BL1689" s="1"/>
      <c r="BM1689" s="1"/>
      <c r="BN1689" s="1"/>
      <c r="BO1689" s="1"/>
      <c r="BP1689" s="1"/>
      <c r="BQ1689" s="1"/>
      <c r="BR1689" s="1"/>
    </row>
    <row r="1690" spans="1:70" s="35" customFormat="1">
      <c r="A1690" s="1"/>
      <c r="C1690" s="37"/>
      <c r="I1690" s="1"/>
      <c r="J1690" s="1"/>
      <c r="K1690" s="1"/>
      <c r="L1690" s="1"/>
      <c r="M1690" s="1"/>
      <c r="N1690" s="1"/>
      <c r="O1690" s="1"/>
      <c r="P1690" s="1"/>
      <c r="Q1690" s="1"/>
      <c r="R1690" s="1"/>
      <c r="S1690" s="1"/>
      <c r="T1690" s="1"/>
      <c r="U1690" s="1"/>
      <c r="V1690" s="1"/>
      <c r="W1690" s="1"/>
      <c r="X1690" s="1"/>
      <c r="Y1690" s="1"/>
      <c r="Z1690" s="1"/>
      <c r="AA1690" s="1"/>
      <c r="AB1690" s="1"/>
      <c r="AC1690" s="1"/>
      <c r="AD1690" s="1"/>
      <c r="AE1690" s="1"/>
      <c r="AF1690" s="1"/>
      <c r="AG1690" s="1"/>
      <c r="AH1690" s="1"/>
      <c r="AI1690" s="1"/>
      <c r="AJ1690" s="1"/>
      <c r="AK1690" s="1"/>
      <c r="AL1690" s="1"/>
      <c r="AM1690" s="1"/>
      <c r="AN1690" s="1"/>
      <c r="AO1690" s="1"/>
      <c r="AP1690" s="1"/>
      <c r="AQ1690" s="1"/>
      <c r="AR1690" s="1"/>
      <c r="AS1690" s="1"/>
      <c r="AT1690" s="1"/>
      <c r="AU1690" s="1"/>
      <c r="AV1690" s="1"/>
      <c r="AW1690" s="1"/>
      <c r="AX1690" s="1"/>
      <c r="AY1690" s="1"/>
      <c r="AZ1690" s="1"/>
      <c r="BA1690" s="1"/>
      <c r="BB1690" s="1"/>
      <c r="BC1690" s="1"/>
      <c r="BD1690" s="1"/>
      <c r="BE1690" s="1"/>
      <c r="BF1690" s="1"/>
      <c r="BG1690" s="1"/>
      <c r="BH1690" s="1"/>
      <c r="BI1690" s="1"/>
      <c r="BJ1690" s="1"/>
      <c r="BK1690" s="1"/>
      <c r="BL1690" s="1"/>
      <c r="BM1690" s="1"/>
      <c r="BN1690" s="1"/>
      <c r="BO1690" s="1"/>
      <c r="BP1690" s="1"/>
      <c r="BQ1690" s="1"/>
      <c r="BR1690" s="1"/>
    </row>
    <row r="1691" spans="1:70" s="35" customFormat="1">
      <c r="A1691" s="1"/>
      <c r="C1691" s="37"/>
      <c r="I1691" s="1"/>
      <c r="J1691" s="1"/>
      <c r="K1691" s="1"/>
      <c r="L1691" s="1"/>
      <c r="M1691" s="1"/>
      <c r="N1691" s="1"/>
      <c r="O1691" s="1"/>
      <c r="P1691" s="1"/>
      <c r="Q1691" s="1"/>
      <c r="R1691" s="1"/>
      <c r="S1691" s="1"/>
      <c r="T1691" s="1"/>
      <c r="U1691" s="1"/>
      <c r="V1691" s="1"/>
      <c r="W1691" s="1"/>
      <c r="X1691" s="1"/>
      <c r="Y1691" s="1"/>
      <c r="Z1691" s="1"/>
      <c r="AA1691" s="1"/>
      <c r="AB1691" s="1"/>
      <c r="AC1691" s="1"/>
      <c r="AD1691" s="1"/>
      <c r="AE1691" s="1"/>
      <c r="AF1691" s="1"/>
      <c r="AG1691" s="1"/>
      <c r="AH1691" s="1"/>
      <c r="AI1691" s="1"/>
      <c r="AJ1691" s="1"/>
      <c r="AK1691" s="1"/>
      <c r="AL1691" s="1"/>
      <c r="AM1691" s="1"/>
      <c r="AN1691" s="1"/>
      <c r="AO1691" s="1"/>
      <c r="AP1691" s="1"/>
      <c r="AQ1691" s="1"/>
      <c r="AR1691" s="1"/>
      <c r="AS1691" s="1"/>
      <c r="AT1691" s="1"/>
      <c r="AU1691" s="1"/>
      <c r="AV1691" s="1"/>
      <c r="AW1691" s="1"/>
      <c r="AX1691" s="1"/>
      <c r="AY1691" s="1"/>
      <c r="AZ1691" s="1"/>
      <c r="BA1691" s="1"/>
      <c r="BB1691" s="1"/>
      <c r="BC1691" s="1"/>
      <c r="BD1691" s="1"/>
      <c r="BE1691" s="1"/>
      <c r="BF1691" s="1"/>
      <c r="BG1691" s="1"/>
      <c r="BH1691" s="1"/>
      <c r="BI1691" s="1"/>
      <c r="BJ1691" s="1"/>
      <c r="BK1691" s="1"/>
      <c r="BL1691" s="1"/>
      <c r="BM1691" s="1"/>
      <c r="BN1691" s="1"/>
      <c r="BO1691" s="1"/>
      <c r="BP1691" s="1"/>
      <c r="BQ1691" s="1"/>
      <c r="BR1691" s="1"/>
    </row>
    <row r="1692" spans="1:70" s="35" customFormat="1">
      <c r="A1692" s="1"/>
      <c r="C1692" s="37"/>
      <c r="I1692" s="1"/>
      <c r="J1692" s="1"/>
      <c r="K1692" s="1"/>
      <c r="L1692" s="1"/>
      <c r="M1692" s="1"/>
      <c r="N1692" s="1"/>
      <c r="O1692" s="1"/>
      <c r="P1692" s="1"/>
      <c r="Q1692" s="1"/>
      <c r="R1692" s="1"/>
      <c r="S1692" s="1"/>
      <c r="T1692" s="1"/>
      <c r="U1692" s="1"/>
      <c r="V1692" s="1"/>
      <c r="W1692" s="1"/>
      <c r="X1692" s="1"/>
      <c r="Y1692" s="1"/>
      <c r="Z1692" s="1"/>
      <c r="AA1692" s="1"/>
      <c r="AB1692" s="1"/>
      <c r="AC1692" s="1"/>
      <c r="AD1692" s="1"/>
      <c r="AE1692" s="1"/>
      <c r="AF1692" s="1"/>
      <c r="AG1692" s="1"/>
      <c r="AH1692" s="1"/>
      <c r="AI1692" s="1"/>
      <c r="AJ1692" s="1"/>
      <c r="AK1692" s="1"/>
      <c r="AL1692" s="1"/>
      <c r="AM1692" s="1"/>
      <c r="AN1692" s="1"/>
      <c r="AO1692" s="1"/>
      <c r="AP1692" s="1"/>
      <c r="AQ1692" s="1"/>
      <c r="AR1692" s="1"/>
      <c r="AS1692" s="1"/>
      <c r="AT1692" s="1"/>
      <c r="AU1692" s="1"/>
      <c r="AV1692" s="1"/>
      <c r="AW1692" s="1"/>
      <c r="AX1692" s="1"/>
      <c r="AY1692" s="1"/>
      <c r="AZ1692" s="1"/>
      <c r="BA1692" s="1"/>
      <c r="BB1692" s="1"/>
      <c r="BC1692" s="1"/>
      <c r="BD1692" s="1"/>
      <c r="BE1692" s="1"/>
      <c r="BF1692" s="1"/>
      <c r="BG1692" s="1"/>
      <c r="BH1692" s="1"/>
      <c r="BI1692" s="1"/>
      <c r="BJ1692" s="1"/>
      <c r="BK1692" s="1"/>
      <c r="BL1692" s="1"/>
      <c r="BM1692" s="1"/>
      <c r="BN1692" s="1"/>
      <c r="BO1692" s="1"/>
      <c r="BP1692" s="1"/>
      <c r="BQ1692" s="1"/>
      <c r="BR1692" s="1"/>
    </row>
    <row r="1693" spans="1:70" s="35" customFormat="1">
      <c r="A1693" s="1"/>
      <c r="C1693" s="37"/>
      <c r="I1693" s="1"/>
      <c r="J1693" s="1"/>
      <c r="K1693" s="1"/>
      <c r="L1693" s="1"/>
      <c r="M1693" s="1"/>
      <c r="N1693" s="1"/>
      <c r="O1693" s="1"/>
      <c r="P1693" s="1"/>
      <c r="Q1693" s="1"/>
      <c r="R1693" s="1"/>
      <c r="S1693" s="1"/>
      <c r="T1693" s="1"/>
      <c r="U1693" s="1"/>
      <c r="V1693" s="1"/>
      <c r="W1693" s="1"/>
      <c r="X1693" s="1"/>
      <c r="Y1693" s="1"/>
      <c r="Z1693" s="1"/>
      <c r="AA1693" s="1"/>
      <c r="AB1693" s="1"/>
      <c r="AC1693" s="1"/>
      <c r="AD1693" s="1"/>
      <c r="AE1693" s="1"/>
      <c r="AF1693" s="1"/>
      <c r="AG1693" s="1"/>
      <c r="AH1693" s="1"/>
      <c r="AI1693" s="1"/>
      <c r="AJ1693" s="1"/>
      <c r="AK1693" s="1"/>
      <c r="AL1693" s="1"/>
      <c r="AM1693" s="1"/>
      <c r="AN1693" s="1"/>
      <c r="AO1693" s="1"/>
      <c r="AP1693" s="1"/>
      <c r="AQ1693" s="1"/>
      <c r="AR1693" s="1"/>
      <c r="AS1693" s="1"/>
      <c r="AT1693" s="1"/>
      <c r="AU1693" s="1"/>
      <c r="AV1693" s="1"/>
      <c r="AW1693" s="1"/>
      <c r="AX1693" s="1"/>
      <c r="AY1693" s="1"/>
      <c r="AZ1693" s="1"/>
      <c r="BA1693" s="1"/>
      <c r="BB1693" s="1"/>
      <c r="BC1693" s="1"/>
      <c r="BD1693" s="1"/>
      <c r="BE1693" s="1"/>
      <c r="BF1693" s="1"/>
      <c r="BG1693" s="1"/>
      <c r="BH1693" s="1"/>
      <c r="BI1693" s="1"/>
      <c r="BJ1693" s="1"/>
      <c r="BK1693" s="1"/>
      <c r="BL1693" s="1"/>
      <c r="BM1693" s="1"/>
      <c r="BN1693" s="1"/>
      <c r="BO1693" s="1"/>
      <c r="BP1693" s="1"/>
      <c r="BQ1693" s="1"/>
      <c r="BR1693" s="1"/>
    </row>
    <row r="1694" spans="1:70" s="35" customFormat="1">
      <c r="A1694" s="1"/>
      <c r="C1694" s="37"/>
      <c r="I1694" s="1"/>
      <c r="J1694" s="1"/>
      <c r="K1694" s="1"/>
      <c r="L1694" s="1"/>
      <c r="M1694" s="1"/>
      <c r="N1694" s="1"/>
      <c r="O1694" s="1"/>
      <c r="P1694" s="1"/>
      <c r="Q1694" s="1"/>
      <c r="R1694" s="1"/>
      <c r="S1694" s="1"/>
      <c r="T1694" s="1"/>
      <c r="U1694" s="1"/>
      <c r="V1694" s="1"/>
      <c r="W1694" s="1"/>
      <c r="X1694" s="1"/>
      <c r="Y1694" s="1"/>
      <c r="Z1694" s="1"/>
      <c r="AA1694" s="1"/>
      <c r="AB1694" s="1"/>
      <c r="AC1694" s="1"/>
      <c r="AD1694" s="1"/>
      <c r="AE1694" s="1"/>
      <c r="AF1694" s="1"/>
      <c r="AG1694" s="1"/>
      <c r="AH1694" s="1"/>
      <c r="AI1694" s="1"/>
      <c r="AJ1694" s="1"/>
      <c r="AK1694" s="1"/>
      <c r="AL1694" s="1"/>
      <c r="AM1694" s="1"/>
      <c r="AN1694" s="1"/>
      <c r="AO1694" s="1"/>
      <c r="AP1694" s="1"/>
      <c r="AQ1694" s="1"/>
      <c r="AR1694" s="1"/>
      <c r="AS1694" s="1"/>
      <c r="AT1694" s="1"/>
      <c r="AU1694" s="1"/>
      <c r="AV1694" s="1"/>
      <c r="AW1694" s="1"/>
      <c r="AX1694" s="1"/>
      <c r="AY1694" s="1"/>
      <c r="AZ1694" s="1"/>
      <c r="BA1694" s="1"/>
      <c r="BB1694" s="1"/>
      <c r="BC1694" s="1"/>
      <c r="BD1694" s="1"/>
      <c r="BE1694" s="1"/>
      <c r="BF1694" s="1"/>
      <c r="BG1694" s="1"/>
      <c r="BH1694" s="1"/>
      <c r="BI1694" s="1"/>
      <c r="BJ1694" s="1"/>
      <c r="BK1694" s="1"/>
      <c r="BL1694" s="1"/>
      <c r="BM1694" s="1"/>
      <c r="BN1694" s="1"/>
      <c r="BO1694" s="1"/>
      <c r="BP1694" s="1"/>
      <c r="BQ1694" s="1"/>
      <c r="BR1694" s="1"/>
    </row>
    <row r="1695" spans="1:70" s="35" customFormat="1">
      <c r="A1695" s="1"/>
      <c r="C1695" s="37"/>
      <c r="I1695" s="1"/>
      <c r="J1695" s="1"/>
      <c r="K1695" s="1"/>
      <c r="L1695" s="1"/>
      <c r="M1695" s="1"/>
      <c r="N1695" s="1"/>
      <c r="O1695" s="1"/>
      <c r="P1695" s="1"/>
      <c r="Q1695" s="1"/>
      <c r="R1695" s="1"/>
      <c r="S1695" s="1"/>
      <c r="T1695" s="1"/>
      <c r="U1695" s="1"/>
      <c r="V1695" s="1"/>
      <c r="W1695" s="1"/>
      <c r="X1695" s="1"/>
      <c r="Y1695" s="1"/>
      <c r="Z1695" s="1"/>
      <c r="AA1695" s="1"/>
      <c r="AB1695" s="1"/>
      <c r="AC1695" s="1"/>
      <c r="AD1695" s="1"/>
      <c r="AE1695" s="1"/>
      <c r="AF1695" s="1"/>
      <c r="AG1695" s="1"/>
      <c r="AH1695" s="1"/>
      <c r="AI1695" s="1"/>
      <c r="AJ1695" s="1"/>
      <c r="AK1695" s="1"/>
      <c r="AL1695" s="1"/>
      <c r="AM1695" s="1"/>
      <c r="AN1695" s="1"/>
      <c r="AO1695" s="1"/>
      <c r="AP1695" s="1"/>
      <c r="AQ1695" s="1"/>
      <c r="AR1695" s="1"/>
      <c r="AS1695" s="1"/>
      <c r="AT1695" s="1"/>
      <c r="AU1695" s="1"/>
      <c r="AV1695" s="1"/>
      <c r="AW1695" s="1"/>
      <c r="AX1695" s="1"/>
      <c r="AY1695" s="1"/>
      <c r="AZ1695" s="1"/>
      <c r="BA1695" s="1"/>
      <c r="BB1695" s="1"/>
      <c r="BC1695" s="1"/>
      <c r="BD1695" s="1"/>
      <c r="BE1695" s="1"/>
      <c r="BF1695" s="1"/>
      <c r="BG1695" s="1"/>
      <c r="BH1695" s="1"/>
      <c r="BI1695" s="1"/>
      <c r="BJ1695" s="1"/>
      <c r="BK1695" s="1"/>
      <c r="BL1695" s="1"/>
      <c r="BM1695" s="1"/>
      <c r="BN1695" s="1"/>
      <c r="BO1695" s="1"/>
      <c r="BP1695" s="1"/>
      <c r="BQ1695" s="1"/>
      <c r="BR1695" s="1"/>
    </row>
    <row r="1696" spans="1:70" s="35" customFormat="1">
      <c r="A1696" s="1"/>
      <c r="C1696" s="37"/>
      <c r="I1696" s="1"/>
      <c r="J1696" s="1"/>
      <c r="K1696" s="1"/>
      <c r="L1696" s="1"/>
      <c r="M1696" s="1"/>
      <c r="N1696" s="1"/>
      <c r="O1696" s="1"/>
      <c r="P1696" s="1"/>
      <c r="Q1696" s="1"/>
      <c r="R1696" s="1"/>
      <c r="S1696" s="1"/>
      <c r="T1696" s="1"/>
      <c r="U1696" s="1"/>
      <c r="V1696" s="1"/>
      <c r="W1696" s="1"/>
      <c r="X1696" s="1"/>
      <c r="Y1696" s="1"/>
      <c r="Z1696" s="1"/>
      <c r="AA1696" s="1"/>
      <c r="AB1696" s="1"/>
      <c r="AC1696" s="1"/>
      <c r="AD1696" s="1"/>
      <c r="AE1696" s="1"/>
      <c r="AF1696" s="1"/>
      <c r="AG1696" s="1"/>
      <c r="AH1696" s="1"/>
      <c r="AI1696" s="1"/>
      <c r="AJ1696" s="1"/>
      <c r="AK1696" s="1"/>
      <c r="AL1696" s="1"/>
      <c r="AM1696" s="1"/>
      <c r="AN1696" s="1"/>
      <c r="AO1696" s="1"/>
      <c r="AP1696" s="1"/>
      <c r="AQ1696" s="1"/>
      <c r="AR1696" s="1"/>
      <c r="AS1696" s="1"/>
      <c r="AT1696" s="1"/>
      <c r="AU1696" s="1"/>
      <c r="AV1696" s="1"/>
      <c r="AW1696" s="1"/>
      <c r="AX1696" s="1"/>
      <c r="AY1696" s="1"/>
      <c r="AZ1696" s="1"/>
      <c r="BA1696" s="1"/>
      <c r="BB1696" s="1"/>
      <c r="BC1696" s="1"/>
      <c r="BD1696" s="1"/>
      <c r="BE1696" s="1"/>
      <c r="BF1696" s="1"/>
      <c r="BG1696" s="1"/>
      <c r="BH1696" s="1"/>
      <c r="BI1696" s="1"/>
      <c r="BJ1696" s="1"/>
      <c r="BK1696" s="1"/>
      <c r="BL1696" s="1"/>
      <c r="BM1696" s="1"/>
      <c r="BN1696" s="1"/>
      <c r="BO1696" s="1"/>
      <c r="BP1696" s="1"/>
      <c r="BQ1696" s="1"/>
      <c r="BR1696" s="1"/>
    </row>
    <row r="1697" spans="1:70" s="35" customFormat="1">
      <c r="A1697" s="1"/>
      <c r="C1697" s="37"/>
      <c r="I1697" s="1"/>
      <c r="J1697" s="1"/>
      <c r="K1697" s="1"/>
      <c r="L1697" s="1"/>
      <c r="M1697" s="1"/>
      <c r="N1697" s="1"/>
      <c r="O1697" s="1"/>
      <c r="P1697" s="1"/>
      <c r="Q1697" s="1"/>
      <c r="R1697" s="1"/>
      <c r="S1697" s="1"/>
      <c r="T1697" s="1"/>
      <c r="U1697" s="1"/>
      <c r="V1697" s="1"/>
      <c r="W1697" s="1"/>
      <c r="X1697" s="1"/>
      <c r="Y1697" s="1"/>
      <c r="Z1697" s="1"/>
      <c r="AA1697" s="1"/>
      <c r="AB1697" s="1"/>
      <c r="AC1697" s="1"/>
      <c r="AD1697" s="1"/>
      <c r="AE1697" s="1"/>
      <c r="AF1697" s="1"/>
      <c r="AG1697" s="1"/>
      <c r="AH1697" s="1"/>
      <c r="AI1697" s="1"/>
      <c r="AJ1697" s="1"/>
      <c r="AK1697" s="1"/>
      <c r="AL1697" s="1"/>
      <c r="AM1697" s="1"/>
      <c r="AN1697" s="1"/>
      <c r="AO1697" s="1"/>
      <c r="AP1697" s="1"/>
      <c r="AQ1697" s="1"/>
      <c r="AR1697" s="1"/>
      <c r="AS1697" s="1"/>
      <c r="AT1697" s="1"/>
      <c r="AU1697" s="1"/>
      <c r="AV1697" s="1"/>
      <c r="AW1697" s="1"/>
      <c r="AX1697" s="1"/>
      <c r="AY1697" s="1"/>
      <c r="AZ1697" s="1"/>
      <c r="BA1697" s="1"/>
      <c r="BB1697" s="1"/>
      <c r="BC1697" s="1"/>
      <c r="BD1697" s="1"/>
      <c r="BE1697" s="1"/>
      <c r="BF1697" s="1"/>
      <c r="BG1697" s="1"/>
      <c r="BH1697" s="1"/>
      <c r="BI1697" s="1"/>
      <c r="BJ1697" s="1"/>
      <c r="BK1697" s="1"/>
      <c r="BL1697" s="1"/>
      <c r="BM1697" s="1"/>
      <c r="BN1697" s="1"/>
      <c r="BO1697" s="1"/>
      <c r="BP1697" s="1"/>
      <c r="BQ1697" s="1"/>
      <c r="BR1697" s="1"/>
    </row>
    <row r="1698" spans="1:70" s="35" customFormat="1">
      <c r="A1698" s="1"/>
      <c r="C1698" s="37"/>
      <c r="I1698" s="1"/>
      <c r="J1698" s="1"/>
      <c r="K1698" s="1"/>
      <c r="L1698" s="1"/>
      <c r="M1698" s="1"/>
      <c r="N1698" s="1"/>
      <c r="O1698" s="1"/>
      <c r="P1698" s="1"/>
      <c r="Q1698" s="1"/>
      <c r="R1698" s="1"/>
      <c r="S1698" s="1"/>
      <c r="T1698" s="1"/>
      <c r="U1698" s="1"/>
      <c r="V1698" s="1"/>
      <c r="W1698" s="1"/>
      <c r="X1698" s="1"/>
      <c r="Y1698" s="1"/>
      <c r="Z1698" s="1"/>
      <c r="AA1698" s="1"/>
      <c r="AB1698" s="1"/>
      <c r="AC1698" s="1"/>
      <c r="AD1698" s="1"/>
      <c r="AE1698" s="1"/>
      <c r="AF1698" s="1"/>
      <c r="AG1698" s="1"/>
      <c r="AH1698" s="1"/>
      <c r="AI1698" s="1"/>
      <c r="AJ1698" s="1"/>
      <c r="AK1698" s="1"/>
      <c r="AL1698" s="1"/>
      <c r="AM1698" s="1"/>
      <c r="AN1698" s="1"/>
      <c r="AO1698" s="1"/>
      <c r="AP1698" s="1"/>
      <c r="AQ1698" s="1"/>
      <c r="AR1698" s="1"/>
      <c r="AS1698" s="1"/>
      <c r="AT1698" s="1"/>
      <c r="AU1698" s="1"/>
      <c r="AV1698" s="1"/>
      <c r="AW1698" s="1"/>
      <c r="AX1698" s="1"/>
      <c r="AY1698" s="1"/>
      <c r="AZ1698" s="1"/>
      <c r="BA1698" s="1"/>
      <c r="BB1698" s="1"/>
      <c r="BC1698" s="1"/>
      <c r="BD1698" s="1"/>
      <c r="BE1698" s="1"/>
      <c r="BF1698" s="1"/>
      <c r="BG1698" s="1"/>
      <c r="BH1698" s="1"/>
      <c r="BI1698" s="1"/>
      <c r="BJ1698" s="1"/>
      <c r="BK1698" s="1"/>
      <c r="BL1698" s="1"/>
      <c r="BM1698" s="1"/>
      <c r="BN1698" s="1"/>
      <c r="BO1698" s="1"/>
      <c r="BP1698" s="1"/>
      <c r="BQ1698" s="1"/>
      <c r="BR1698" s="1"/>
    </row>
    <row r="1699" spans="1:70" s="35" customFormat="1">
      <c r="A1699" s="1"/>
      <c r="C1699" s="37"/>
      <c r="I1699" s="1"/>
      <c r="J1699" s="1"/>
      <c r="K1699" s="1"/>
      <c r="L1699" s="1"/>
      <c r="M1699" s="1"/>
      <c r="N1699" s="1"/>
      <c r="O1699" s="1"/>
      <c r="P1699" s="1"/>
      <c r="Q1699" s="1"/>
      <c r="R1699" s="1"/>
      <c r="S1699" s="1"/>
      <c r="T1699" s="1"/>
      <c r="U1699" s="1"/>
      <c r="V1699" s="1"/>
      <c r="W1699" s="1"/>
      <c r="X1699" s="1"/>
      <c r="Y1699" s="1"/>
      <c r="Z1699" s="1"/>
      <c r="AA1699" s="1"/>
      <c r="AB1699" s="1"/>
      <c r="AC1699" s="1"/>
      <c r="AD1699" s="1"/>
      <c r="AE1699" s="1"/>
      <c r="AF1699" s="1"/>
      <c r="AG1699" s="1"/>
      <c r="AH1699" s="1"/>
      <c r="AI1699" s="1"/>
      <c r="AJ1699" s="1"/>
      <c r="AK1699" s="1"/>
      <c r="AL1699" s="1"/>
      <c r="AM1699" s="1"/>
      <c r="AN1699" s="1"/>
      <c r="AO1699" s="1"/>
      <c r="AP1699" s="1"/>
      <c r="AQ1699" s="1"/>
      <c r="AR1699" s="1"/>
      <c r="AS1699" s="1"/>
      <c r="AT1699" s="1"/>
      <c r="AU1699" s="1"/>
      <c r="AV1699" s="1"/>
      <c r="AW1699" s="1"/>
      <c r="AX1699" s="1"/>
      <c r="AY1699" s="1"/>
      <c r="AZ1699" s="1"/>
      <c r="BA1699" s="1"/>
      <c r="BB1699" s="1"/>
      <c r="BC1699" s="1"/>
      <c r="BD1699" s="1"/>
      <c r="BE1699" s="1"/>
      <c r="BF1699" s="1"/>
      <c r="BG1699" s="1"/>
      <c r="BH1699" s="1"/>
      <c r="BI1699" s="1"/>
      <c r="BJ1699" s="1"/>
      <c r="BK1699" s="1"/>
      <c r="BL1699" s="1"/>
      <c r="BM1699" s="1"/>
      <c r="BN1699" s="1"/>
      <c r="BO1699" s="1"/>
      <c r="BP1699" s="1"/>
      <c r="BQ1699" s="1"/>
      <c r="BR1699" s="1"/>
    </row>
    <row r="1700" spans="1:70" s="35" customFormat="1">
      <c r="A1700" s="1"/>
      <c r="C1700" s="37"/>
      <c r="I1700" s="1"/>
      <c r="J1700" s="1"/>
      <c r="K1700" s="1"/>
      <c r="L1700" s="1"/>
      <c r="M1700" s="1"/>
      <c r="N1700" s="1"/>
      <c r="O1700" s="1"/>
      <c r="P1700" s="1"/>
      <c r="Q1700" s="1"/>
      <c r="R1700" s="1"/>
      <c r="S1700" s="1"/>
      <c r="T1700" s="1"/>
      <c r="U1700" s="1"/>
      <c r="V1700" s="1"/>
      <c r="W1700" s="1"/>
      <c r="X1700" s="1"/>
      <c r="Y1700" s="1"/>
      <c r="Z1700" s="1"/>
      <c r="AA1700" s="1"/>
      <c r="AB1700" s="1"/>
      <c r="AC1700" s="1"/>
      <c r="AD1700" s="1"/>
      <c r="AE1700" s="1"/>
      <c r="AF1700" s="1"/>
      <c r="AG1700" s="1"/>
      <c r="AH1700" s="1"/>
      <c r="AI1700" s="1"/>
      <c r="AJ1700" s="1"/>
      <c r="AK1700" s="1"/>
      <c r="AL1700" s="1"/>
      <c r="AM1700" s="1"/>
      <c r="AN1700" s="1"/>
      <c r="AO1700" s="1"/>
      <c r="AP1700" s="1"/>
      <c r="AQ1700" s="1"/>
      <c r="AR1700" s="1"/>
      <c r="AS1700" s="1"/>
      <c r="AT1700" s="1"/>
      <c r="AU1700" s="1"/>
      <c r="AV1700" s="1"/>
      <c r="AW1700" s="1"/>
      <c r="AX1700" s="1"/>
      <c r="AY1700" s="1"/>
      <c r="AZ1700" s="1"/>
      <c r="BA1700" s="1"/>
      <c r="BB1700" s="1"/>
      <c r="BC1700" s="1"/>
      <c r="BD1700" s="1"/>
      <c r="BE1700" s="1"/>
      <c r="BF1700" s="1"/>
      <c r="BG1700" s="1"/>
      <c r="BH1700" s="1"/>
      <c r="BI1700" s="1"/>
      <c r="BJ1700" s="1"/>
      <c r="BK1700" s="1"/>
      <c r="BL1700" s="1"/>
      <c r="BM1700" s="1"/>
      <c r="BN1700" s="1"/>
      <c r="BO1700" s="1"/>
      <c r="BP1700" s="1"/>
      <c r="BQ1700" s="1"/>
      <c r="BR1700" s="1"/>
    </row>
    <row r="1701" spans="1:70" s="35" customFormat="1">
      <c r="A1701" s="1"/>
      <c r="C1701" s="37"/>
      <c r="I1701" s="1"/>
      <c r="J1701" s="1"/>
      <c r="K1701" s="1"/>
      <c r="L1701" s="1"/>
      <c r="M1701" s="1"/>
      <c r="N1701" s="1"/>
      <c r="O1701" s="1"/>
      <c r="P1701" s="1"/>
      <c r="Q1701" s="1"/>
      <c r="R1701" s="1"/>
      <c r="S1701" s="1"/>
      <c r="T1701" s="1"/>
      <c r="U1701" s="1"/>
      <c r="V1701" s="1"/>
      <c r="W1701" s="1"/>
      <c r="X1701" s="1"/>
      <c r="Y1701" s="1"/>
      <c r="Z1701" s="1"/>
      <c r="AA1701" s="1"/>
      <c r="AB1701" s="1"/>
      <c r="AC1701" s="1"/>
      <c r="AD1701" s="1"/>
      <c r="AE1701" s="1"/>
      <c r="AF1701" s="1"/>
      <c r="AG1701" s="1"/>
      <c r="AH1701" s="1"/>
      <c r="AI1701" s="1"/>
      <c r="AJ1701" s="1"/>
      <c r="AK1701" s="1"/>
      <c r="AL1701" s="1"/>
      <c r="AM1701" s="1"/>
      <c r="AN1701" s="1"/>
      <c r="AO1701" s="1"/>
      <c r="AP1701" s="1"/>
      <c r="AQ1701" s="1"/>
      <c r="AR1701" s="1"/>
      <c r="AS1701" s="1"/>
      <c r="AT1701" s="1"/>
      <c r="AU1701" s="1"/>
      <c r="AV1701" s="1"/>
      <c r="AW1701" s="1"/>
      <c r="AX1701" s="1"/>
      <c r="AY1701" s="1"/>
      <c r="AZ1701" s="1"/>
      <c r="BA1701" s="1"/>
      <c r="BB1701" s="1"/>
      <c r="BC1701" s="1"/>
      <c r="BD1701" s="1"/>
      <c r="BE1701" s="1"/>
      <c r="BF1701" s="1"/>
      <c r="BG1701" s="1"/>
      <c r="BH1701" s="1"/>
      <c r="BI1701" s="1"/>
      <c r="BJ1701" s="1"/>
      <c r="BK1701" s="1"/>
      <c r="BL1701" s="1"/>
      <c r="BM1701" s="1"/>
      <c r="BN1701" s="1"/>
      <c r="BO1701" s="1"/>
      <c r="BP1701" s="1"/>
      <c r="BQ1701" s="1"/>
      <c r="BR1701" s="1"/>
    </row>
    <row r="1702" spans="1:70" s="35" customFormat="1">
      <c r="A1702" s="1"/>
      <c r="C1702" s="37"/>
      <c r="I1702" s="1"/>
      <c r="J1702" s="1"/>
      <c r="K1702" s="1"/>
      <c r="L1702" s="1"/>
      <c r="M1702" s="1"/>
      <c r="N1702" s="1"/>
      <c r="O1702" s="1"/>
      <c r="P1702" s="1"/>
      <c r="Q1702" s="1"/>
      <c r="R1702" s="1"/>
      <c r="S1702" s="1"/>
      <c r="T1702" s="1"/>
      <c r="U1702" s="1"/>
      <c r="V1702" s="1"/>
      <c r="W1702" s="1"/>
      <c r="X1702" s="1"/>
      <c r="Y1702" s="1"/>
      <c r="Z1702" s="1"/>
      <c r="AA1702" s="1"/>
      <c r="AB1702" s="1"/>
      <c r="AC1702" s="1"/>
      <c r="AD1702" s="1"/>
      <c r="AE1702" s="1"/>
      <c r="AF1702" s="1"/>
      <c r="AG1702" s="1"/>
      <c r="AH1702" s="1"/>
      <c r="AI1702" s="1"/>
      <c r="AJ1702" s="1"/>
      <c r="AK1702" s="1"/>
      <c r="AL1702" s="1"/>
      <c r="AM1702" s="1"/>
      <c r="AN1702" s="1"/>
      <c r="AO1702" s="1"/>
      <c r="AP1702" s="1"/>
      <c r="AQ1702" s="1"/>
      <c r="AR1702" s="1"/>
      <c r="AS1702" s="1"/>
      <c r="AT1702" s="1"/>
      <c r="AU1702" s="1"/>
      <c r="AV1702" s="1"/>
      <c r="AW1702" s="1"/>
      <c r="AX1702" s="1"/>
      <c r="AY1702" s="1"/>
      <c r="AZ1702" s="1"/>
      <c r="BA1702" s="1"/>
      <c r="BB1702" s="1"/>
      <c r="BC1702" s="1"/>
      <c r="BD1702" s="1"/>
      <c r="BE1702" s="1"/>
      <c r="BF1702" s="1"/>
      <c r="BG1702" s="1"/>
      <c r="BH1702" s="1"/>
      <c r="BI1702" s="1"/>
      <c r="BJ1702" s="1"/>
      <c r="BK1702" s="1"/>
      <c r="BL1702" s="1"/>
      <c r="BM1702" s="1"/>
      <c r="BN1702" s="1"/>
      <c r="BO1702" s="1"/>
      <c r="BP1702" s="1"/>
      <c r="BQ1702" s="1"/>
      <c r="BR1702" s="1"/>
    </row>
    <row r="1703" spans="1:70" s="35" customFormat="1">
      <c r="A1703" s="1"/>
      <c r="C1703" s="37"/>
      <c r="I1703" s="1"/>
      <c r="J1703" s="1"/>
      <c r="K1703" s="1"/>
      <c r="L1703" s="1"/>
      <c r="M1703" s="1"/>
      <c r="N1703" s="1"/>
      <c r="O1703" s="1"/>
      <c r="P1703" s="1"/>
      <c r="Q1703" s="1"/>
      <c r="R1703" s="1"/>
      <c r="S1703" s="1"/>
      <c r="T1703" s="1"/>
      <c r="U1703" s="1"/>
      <c r="V1703" s="1"/>
      <c r="W1703" s="1"/>
      <c r="X1703" s="1"/>
      <c r="Y1703" s="1"/>
      <c r="Z1703" s="1"/>
      <c r="AA1703" s="1"/>
      <c r="AB1703" s="1"/>
      <c r="AC1703" s="1"/>
      <c r="AD1703" s="1"/>
      <c r="AE1703" s="1"/>
      <c r="AF1703" s="1"/>
      <c r="AG1703" s="1"/>
      <c r="AH1703" s="1"/>
      <c r="AI1703" s="1"/>
      <c r="AJ1703" s="1"/>
      <c r="AK1703" s="1"/>
      <c r="AL1703" s="1"/>
      <c r="AM1703" s="1"/>
      <c r="AN1703" s="1"/>
      <c r="AO1703" s="1"/>
      <c r="AP1703" s="1"/>
      <c r="AQ1703" s="1"/>
      <c r="AR1703" s="1"/>
      <c r="AS1703" s="1"/>
      <c r="AT1703" s="1"/>
      <c r="AU1703" s="1"/>
      <c r="AV1703" s="1"/>
      <c r="AW1703" s="1"/>
      <c r="AX1703" s="1"/>
      <c r="AY1703" s="1"/>
      <c r="AZ1703" s="1"/>
      <c r="BA1703" s="1"/>
      <c r="BB1703" s="1"/>
      <c r="BC1703" s="1"/>
      <c r="BD1703" s="1"/>
      <c r="BE1703" s="1"/>
      <c r="BF1703" s="1"/>
      <c r="BG1703" s="1"/>
      <c r="BH1703" s="1"/>
      <c r="BI1703" s="1"/>
      <c r="BJ1703" s="1"/>
      <c r="BK1703" s="1"/>
      <c r="BL1703" s="1"/>
      <c r="BM1703" s="1"/>
      <c r="BN1703" s="1"/>
      <c r="BO1703" s="1"/>
      <c r="BP1703" s="1"/>
      <c r="BQ1703" s="1"/>
      <c r="BR1703" s="1"/>
    </row>
    <row r="1704" spans="1:70" s="35" customFormat="1">
      <c r="A1704" s="1"/>
      <c r="C1704" s="37"/>
      <c r="I1704" s="1"/>
      <c r="J1704" s="1"/>
      <c r="K1704" s="1"/>
      <c r="L1704" s="1"/>
      <c r="M1704" s="1"/>
      <c r="N1704" s="1"/>
      <c r="O1704" s="1"/>
      <c r="P1704" s="1"/>
      <c r="Q1704" s="1"/>
      <c r="R1704" s="1"/>
      <c r="S1704" s="1"/>
      <c r="T1704" s="1"/>
      <c r="U1704" s="1"/>
      <c r="V1704" s="1"/>
      <c r="W1704" s="1"/>
      <c r="X1704" s="1"/>
      <c r="Y1704" s="1"/>
      <c r="Z1704" s="1"/>
      <c r="AA1704" s="1"/>
      <c r="AB1704" s="1"/>
      <c r="AC1704" s="1"/>
      <c r="AD1704" s="1"/>
      <c r="AE1704" s="1"/>
      <c r="AF1704" s="1"/>
      <c r="AG1704" s="1"/>
      <c r="AH1704" s="1"/>
      <c r="AI1704" s="1"/>
      <c r="AJ1704" s="1"/>
      <c r="AK1704" s="1"/>
      <c r="AL1704" s="1"/>
      <c r="AM1704" s="1"/>
      <c r="AN1704" s="1"/>
      <c r="AO1704" s="1"/>
      <c r="AP1704" s="1"/>
      <c r="AQ1704" s="1"/>
      <c r="AR1704" s="1"/>
      <c r="AS1704" s="1"/>
      <c r="AT1704" s="1"/>
      <c r="AU1704" s="1"/>
      <c r="AV1704" s="1"/>
      <c r="AW1704" s="1"/>
      <c r="AX1704" s="1"/>
      <c r="AY1704" s="1"/>
      <c r="AZ1704" s="1"/>
      <c r="BA1704" s="1"/>
      <c r="BB1704" s="1"/>
      <c r="BC1704" s="1"/>
      <c r="BD1704" s="1"/>
      <c r="BE1704" s="1"/>
      <c r="BF1704" s="1"/>
      <c r="BG1704" s="1"/>
      <c r="BH1704" s="1"/>
      <c r="BI1704" s="1"/>
      <c r="BJ1704" s="1"/>
      <c r="BK1704" s="1"/>
      <c r="BL1704" s="1"/>
      <c r="BM1704" s="1"/>
      <c r="BN1704" s="1"/>
      <c r="BO1704" s="1"/>
      <c r="BP1704" s="1"/>
      <c r="BQ1704" s="1"/>
      <c r="BR1704" s="1"/>
    </row>
    <row r="1705" spans="1:70" s="35" customFormat="1">
      <c r="A1705" s="1"/>
      <c r="C1705" s="37"/>
      <c r="I1705" s="1"/>
      <c r="J1705" s="1"/>
      <c r="K1705" s="1"/>
      <c r="L1705" s="1"/>
      <c r="M1705" s="1"/>
      <c r="N1705" s="1"/>
      <c r="O1705" s="1"/>
      <c r="P1705" s="1"/>
      <c r="Q1705" s="1"/>
      <c r="R1705" s="1"/>
      <c r="S1705" s="1"/>
      <c r="T1705" s="1"/>
      <c r="U1705" s="1"/>
      <c r="V1705" s="1"/>
      <c r="W1705" s="1"/>
      <c r="X1705" s="1"/>
      <c r="Y1705" s="1"/>
      <c r="Z1705" s="1"/>
      <c r="AA1705" s="1"/>
      <c r="AB1705" s="1"/>
      <c r="AC1705" s="1"/>
      <c r="AD1705" s="1"/>
      <c r="AE1705" s="1"/>
      <c r="AF1705" s="1"/>
      <c r="AG1705" s="1"/>
      <c r="AH1705" s="1"/>
      <c r="AI1705" s="1"/>
      <c r="AJ1705" s="1"/>
      <c r="AK1705" s="1"/>
      <c r="AL1705" s="1"/>
      <c r="AM1705" s="1"/>
      <c r="AN1705" s="1"/>
      <c r="AO1705" s="1"/>
      <c r="AP1705" s="1"/>
      <c r="AQ1705" s="1"/>
      <c r="AR1705" s="1"/>
      <c r="AS1705" s="1"/>
      <c r="AT1705" s="1"/>
      <c r="AU1705" s="1"/>
      <c r="AV1705" s="1"/>
      <c r="AW1705" s="1"/>
      <c r="AX1705" s="1"/>
      <c r="AY1705" s="1"/>
      <c r="AZ1705" s="1"/>
      <c r="BA1705" s="1"/>
      <c r="BB1705" s="1"/>
      <c r="BC1705" s="1"/>
      <c r="BD1705" s="1"/>
      <c r="BE1705" s="1"/>
      <c r="BF1705" s="1"/>
      <c r="BG1705" s="1"/>
      <c r="BH1705" s="1"/>
      <c r="BI1705" s="1"/>
      <c r="BJ1705" s="1"/>
      <c r="BK1705" s="1"/>
      <c r="BL1705" s="1"/>
      <c r="BM1705" s="1"/>
      <c r="BN1705" s="1"/>
      <c r="BO1705" s="1"/>
      <c r="BP1705" s="1"/>
      <c r="BQ1705" s="1"/>
      <c r="BR1705" s="1"/>
    </row>
    <row r="1706" spans="1:70" s="35" customFormat="1">
      <c r="A1706" s="1"/>
      <c r="C1706" s="37"/>
      <c r="I1706" s="1"/>
      <c r="J1706" s="1"/>
      <c r="K1706" s="1"/>
      <c r="L1706" s="1"/>
      <c r="M1706" s="1"/>
      <c r="N1706" s="1"/>
      <c r="O1706" s="1"/>
      <c r="P1706" s="1"/>
      <c r="Q1706" s="1"/>
      <c r="R1706" s="1"/>
      <c r="S1706" s="1"/>
      <c r="T1706" s="1"/>
      <c r="U1706" s="1"/>
      <c r="V1706" s="1"/>
      <c r="W1706" s="1"/>
      <c r="X1706" s="1"/>
      <c r="Y1706" s="1"/>
      <c r="Z1706" s="1"/>
      <c r="AA1706" s="1"/>
      <c r="AB1706" s="1"/>
      <c r="AC1706" s="1"/>
      <c r="AD1706" s="1"/>
      <c r="AE1706" s="1"/>
      <c r="AF1706" s="1"/>
      <c r="AG1706" s="1"/>
      <c r="AH1706" s="1"/>
      <c r="AI1706" s="1"/>
      <c r="AJ1706" s="1"/>
      <c r="AK1706" s="1"/>
      <c r="AL1706" s="1"/>
      <c r="AM1706" s="1"/>
      <c r="AN1706" s="1"/>
      <c r="AO1706" s="1"/>
      <c r="AP1706" s="1"/>
      <c r="AQ1706" s="1"/>
      <c r="AR1706" s="1"/>
      <c r="AS1706" s="1"/>
      <c r="AT1706" s="1"/>
      <c r="AU1706" s="1"/>
      <c r="AV1706" s="1"/>
      <c r="AW1706" s="1"/>
      <c r="AX1706" s="1"/>
      <c r="AY1706" s="1"/>
      <c r="AZ1706" s="1"/>
      <c r="BA1706" s="1"/>
      <c r="BB1706" s="1"/>
      <c r="BC1706" s="1"/>
      <c r="BD1706" s="1"/>
      <c r="BE1706" s="1"/>
      <c r="BF1706" s="1"/>
      <c r="BG1706" s="1"/>
      <c r="BH1706" s="1"/>
      <c r="BI1706" s="1"/>
      <c r="BJ1706" s="1"/>
      <c r="BK1706" s="1"/>
      <c r="BL1706" s="1"/>
      <c r="BM1706" s="1"/>
      <c r="BN1706" s="1"/>
      <c r="BO1706" s="1"/>
      <c r="BP1706" s="1"/>
      <c r="BQ1706" s="1"/>
      <c r="BR1706" s="1"/>
    </row>
    <row r="1707" spans="1:70" s="35" customFormat="1">
      <c r="A1707" s="1"/>
      <c r="C1707" s="37"/>
      <c r="I1707" s="1"/>
      <c r="J1707" s="1"/>
      <c r="K1707" s="1"/>
      <c r="L1707" s="1"/>
      <c r="M1707" s="1"/>
      <c r="N1707" s="1"/>
      <c r="O1707" s="1"/>
      <c r="P1707" s="1"/>
      <c r="Q1707" s="1"/>
      <c r="R1707" s="1"/>
      <c r="S1707" s="1"/>
      <c r="T1707" s="1"/>
      <c r="U1707" s="1"/>
      <c r="V1707" s="1"/>
      <c r="W1707" s="1"/>
      <c r="X1707" s="1"/>
      <c r="Y1707" s="1"/>
      <c r="Z1707" s="1"/>
      <c r="AA1707" s="1"/>
      <c r="AB1707" s="1"/>
      <c r="AC1707" s="1"/>
      <c r="AD1707" s="1"/>
      <c r="AE1707" s="1"/>
      <c r="AF1707" s="1"/>
      <c r="AG1707" s="1"/>
      <c r="AH1707" s="1"/>
      <c r="AI1707" s="1"/>
      <c r="AJ1707" s="1"/>
      <c r="AK1707" s="1"/>
      <c r="AL1707" s="1"/>
      <c r="AM1707" s="1"/>
      <c r="AN1707" s="1"/>
      <c r="AO1707" s="1"/>
      <c r="AP1707" s="1"/>
      <c r="AQ1707" s="1"/>
      <c r="AR1707" s="1"/>
      <c r="AS1707" s="1"/>
      <c r="AT1707" s="1"/>
      <c r="AU1707" s="1"/>
      <c r="AV1707" s="1"/>
      <c r="AW1707" s="1"/>
      <c r="AX1707" s="1"/>
      <c r="AY1707" s="1"/>
      <c r="AZ1707" s="1"/>
      <c r="BA1707" s="1"/>
      <c r="BB1707" s="1"/>
      <c r="BC1707" s="1"/>
      <c r="BD1707" s="1"/>
      <c r="BE1707" s="1"/>
      <c r="BF1707" s="1"/>
      <c r="BG1707" s="1"/>
      <c r="BH1707" s="1"/>
      <c r="BI1707" s="1"/>
      <c r="BJ1707" s="1"/>
      <c r="BK1707" s="1"/>
      <c r="BL1707" s="1"/>
      <c r="BM1707" s="1"/>
      <c r="BN1707" s="1"/>
      <c r="BO1707" s="1"/>
      <c r="BP1707" s="1"/>
      <c r="BQ1707" s="1"/>
      <c r="BR1707" s="1"/>
    </row>
    <row r="1708" spans="1:70" s="35" customFormat="1">
      <c r="A1708" s="1"/>
      <c r="C1708" s="37"/>
      <c r="I1708" s="1"/>
      <c r="J1708" s="1"/>
      <c r="K1708" s="1"/>
      <c r="L1708" s="1"/>
      <c r="M1708" s="1"/>
      <c r="N1708" s="1"/>
      <c r="O1708" s="1"/>
      <c r="P1708" s="1"/>
      <c r="Q1708" s="1"/>
      <c r="R1708" s="1"/>
      <c r="S1708" s="1"/>
      <c r="T1708" s="1"/>
      <c r="U1708" s="1"/>
      <c r="V1708" s="1"/>
      <c r="W1708" s="1"/>
      <c r="X1708" s="1"/>
      <c r="Y1708" s="1"/>
      <c r="Z1708" s="1"/>
      <c r="AA1708" s="1"/>
      <c r="AB1708" s="1"/>
      <c r="AC1708" s="1"/>
      <c r="AD1708" s="1"/>
      <c r="AE1708" s="1"/>
      <c r="AF1708" s="1"/>
      <c r="AG1708" s="1"/>
      <c r="AH1708" s="1"/>
      <c r="AI1708" s="1"/>
      <c r="AJ1708" s="1"/>
      <c r="AK1708" s="1"/>
      <c r="AL1708" s="1"/>
      <c r="AM1708" s="1"/>
      <c r="AN1708" s="1"/>
      <c r="AO1708" s="1"/>
      <c r="AP1708" s="1"/>
      <c r="AQ1708" s="1"/>
      <c r="AR1708" s="1"/>
      <c r="AS1708" s="1"/>
      <c r="AT1708" s="1"/>
      <c r="AU1708" s="1"/>
      <c r="AV1708" s="1"/>
      <c r="AW1708" s="1"/>
      <c r="AX1708" s="1"/>
      <c r="AY1708" s="1"/>
      <c r="AZ1708" s="1"/>
      <c r="BA1708" s="1"/>
      <c r="BB1708" s="1"/>
      <c r="BC1708" s="1"/>
      <c r="BD1708" s="1"/>
      <c r="BE1708" s="1"/>
      <c r="BF1708" s="1"/>
      <c r="BG1708" s="1"/>
      <c r="BH1708" s="1"/>
      <c r="BI1708" s="1"/>
      <c r="BJ1708" s="1"/>
      <c r="BK1708" s="1"/>
      <c r="BL1708" s="1"/>
      <c r="BM1708" s="1"/>
      <c r="BN1708" s="1"/>
      <c r="BO1708" s="1"/>
      <c r="BP1708" s="1"/>
      <c r="BQ1708" s="1"/>
      <c r="BR1708" s="1"/>
    </row>
    <row r="1709" spans="1:70" s="35" customFormat="1">
      <c r="A1709" s="1"/>
      <c r="C1709" s="37"/>
      <c r="I1709" s="1"/>
      <c r="J1709" s="1"/>
      <c r="K1709" s="1"/>
      <c r="L1709" s="1"/>
      <c r="M1709" s="1"/>
      <c r="N1709" s="1"/>
      <c r="O1709" s="1"/>
      <c r="P1709" s="1"/>
      <c r="Q1709" s="1"/>
      <c r="R1709" s="1"/>
      <c r="S1709" s="1"/>
      <c r="T1709" s="1"/>
      <c r="U1709" s="1"/>
      <c r="V1709" s="1"/>
      <c r="W1709" s="1"/>
      <c r="X1709" s="1"/>
      <c r="Y1709" s="1"/>
      <c r="Z1709" s="1"/>
      <c r="AA1709" s="1"/>
      <c r="AB1709" s="1"/>
      <c r="AC1709" s="1"/>
      <c r="AD1709" s="1"/>
      <c r="AE1709" s="1"/>
      <c r="AF1709" s="1"/>
      <c r="AG1709" s="1"/>
      <c r="AH1709" s="1"/>
      <c r="AI1709" s="1"/>
      <c r="AJ1709" s="1"/>
      <c r="AK1709" s="1"/>
      <c r="AL1709" s="1"/>
      <c r="AM1709" s="1"/>
      <c r="AN1709" s="1"/>
      <c r="AO1709" s="1"/>
      <c r="AP1709" s="1"/>
      <c r="AQ1709" s="1"/>
      <c r="AR1709" s="1"/>
      <c r="AS1709" s="1"/>
      <c r="AT1709" s="1"/>
      <c r="AU1709" s="1"/>
      <c r="AV1709" s="1"/>
      <c r="AW1709" s="1"/>
      <c r="AX1709" s="1"/>
      <c r="AY1709" s="1"/>
      <c r="AZ1709" s="1"/>
      <c r="BA1709" s="1"/>
      <c r="BB1709" s="1"/>
      <c r="BC1709" s="1"/>
      <c r="BD1709" s="1"/>
      <c r="BE1709" s="1"/>
      <c r="BF1709" s="1"/>
      <c r="BG1709" s="1"/>
      <c r="BH1709" s="1"/>
      <c r="BI1709" s="1"/>
      <c r="BJ1709" s="1"/>
      <c r="BK1709" s="1"/>
      <c r="BL1709" s="1"/>
      <c r="BM1709" s="1"/>
      <c r="BN1709" s="1"/>
      <c r="BO1709" s="1"/>
      <c r="BP1709" s="1"/>
      <c r="BQ1709" s="1"/>
      <c r="BR1709" s="1"/>
    </row>
    <row r="1710" spans="1:70" s="35" customFormat="1">
      <c r="A1710" s="1"/>
      <c r="C1710" s="37"/>
      <c r="I1710" s="1"/>
      <c r="J1710" s="1"/>
      <c r="K1710" s="1"/>
      <c r="L1710" s="1"/>
      <c r="M1710" s="1"/>
      <c r="N1710" s="1"/>
      <c r="O1710" s="1"/>
      <c r="P1710" s="1"/>
      <c r="Q1710" s="1"/>
      <c r="R1710" s="1"/>
      <c r="S1710" s="1"/>
      <c r="T1710" s="1"/>
      <c r="U1710" s="1"/>
      <c r="V1710" s="1"/>
      <c r="W1710" s="1"/>
      <c r="X1710" s="1"/>
      <c r="Y1710" s="1"/>
      <c r="Z1710" s="1"/>
      <c r="AA1710" s="1"/>
      <c r="AB1710" s="1"/>
      <c r="AC1710" s="1"/>
      <c r="AD1710" s="1"/>
      <c r="AE1710" s="1"/>
      <c r="AF1710" s="1"/>
      <c r="AG1710" s="1"/>
      <c r="AH1710" s="1"/>
      <c r="AI1710" s="1"/>
      <c r="AJ1710" s="1"/>
      <c r="AK1710" s="1"/>
      <c r="AL1710" s="1"/>
      <c r="AM1710" s="1"/>
      <c r="AN1710" s="1"/>
      <c r="AO1710" s="1"/>
      <c r="AP1710" s="1"/>
      <c r="AQ1710" s="1"/>
      <c r="AR1710" s="1"/>
      <c r="AS1710" s="1"/>
      <c r="AT1710" s="1"/>
      <c r="AU1710" s="1"/>
      <c r="AV1710" s="1"/>
      <c r="AW1710" s="1"/>
      <c r="AX1710" s="1"/>
      <c r="AY1710" s="1"/>
      <c r="AZ1710" s="1"/>
      <c r="BA1710" s="1"/>
      <c r="BB1710" s="1"/>
      <c r="BC1710" s="1"/>
      <c r="BD1710" s="1"/>
      <c r="BE1710" s="1"/>
      <c r="BF1710" s="1"/>
      <c r="BG1710" s="1"/>
      <c r="BH1710" s="1"/>
      <c r="BI1710" s="1"/>
      <c r="BJ1710" s="1"/>
      <c r="BK1710" s="1"/>
      <c r="BL1710" s="1"/>
      <c r="BM1710" s="1"/>
      <c r="BN1710" s="1"/>
      <c r="BO1710" s="1"/>
      <c r="BP1710" s="1"/>
      <c r="BQ1710" s="1"/>
      <c r="BR1710" s="1"/>
    </row>
    <row r="1711" spans="1:70" s="35" customFormat="1">
      <c r="A1711" s="1"/>
      <c r="C1711" s="37"/>
      <c r="I1711" s="1"/>
      <c r="J1711" s="1"/>
      <c r="K1711" s="1"/>
      <c r="L1711" s="1"/>
      <c r="M1711" s="1"/>
      <c r="N1711" s="1"/>
      <c r="O1711" s="1"/>
      <c r="P1711" s="1"/>
      <c r="Q1711" s="1"/>
      <c r="R1711" s="1"/>
      <c r="S1711" s="1"/>
      <c r="T1711" s="1"/>
      <c r="U1711" s="1"/>
      <c r="V1711" s="1"/>
      <c r="W1711" s="1"/>
      <c r="X1711" s="1"/>
      <c r="Y1711" s="1"/>
      <c r="Z1711" s="1"/>
      <c r="AA1711" s="1"/>
      <c r="AB1711" s="1"/>
      <c r="AC1711" s="1"/>
      <c r="AD1711" s="1"/>
      <c r="AE1711" s="1"/>
      <c r="AF1711" s="1"/>
      <c r="AG1711" s="1"/>
      <c r="AH1711" s="1"/>
      <c r="AI1711" s="1"/>
      <c r="AJ1711" s="1"/>
      <c r="AK1711" s="1"/>
      <c r="AL1711" s="1"/>
      <c r="AM1711" s="1"/>
      <c r="AN1711" s="1"/>
      <c r="AO1711" s="1"/>
      <c r="AP1711" s="1"/>
      <c r="AQ1711" s="1"/>
      <c r="AR1711" s="1"/>
      <c r="AS1711" s="1"/>
      <c r="AT1711" s="1"/>
      <c r="AU1711" s="1"/>
      <c r="AV1711" s="1"/>
      <c r="AW1711" s="1"/>
      <c r="AX1711" s="1"/>
      <c r="AY1711" s="1"/>
      <c r="AZ1711" s="1"/>
      <c r="BA1711" s="1"/>
      <c r="BB1711" s="1"/>
      <c r="BC1711" s="1"/>
      <c r="BD1711" s="1"/>
      <c r="BE1711" s="1"/>
      <c r="BF1711" s="1"/>
      <c r="BG1711" s="1"/>
      <c r="BH1711" s="1"/>
      <c r="BI1711" s="1"/>
      <c r="BJ1711" s="1"/>
      <c r="BK1711" s="1"/>
      <c r="BL1711" s="1"/>
      <c r="BM1711" s="1"/>
      <c r="BN1711" s="1"/>
      <c r="BO1711" s="1"/>
      <c r="BP1711" s="1"/>
      <c r="BQ1711" s="1"/>
      <c r="BR1711" s="1"/>
    </row>
    <row r="1712" spans="1:70" s="35" customFormat="1">
      <c r="A1712" s="1"/>
      <c r="C1712" s="37"/>
      <c r="I1712" s="1"/>
      <c r="J1712" s="1"/>
      <c r="K1712" s="1"/>
      <c r="L1712" s="1"/>
      <c r="M1712" s="1"/>
      <c r="N1712" s="1"/>
      <c r="O1712" s="1"/>
      <c r="P1712" s="1"/>
      <c r="Q1712" s="1"/>
      <c r="R1712" s="1"/>
      <c r="S1712" s="1"/>
      <c r="T1712" s="1"/>
      <c r="U1712" s="1"/>
      <c r="V1712" s="1"/>
      <c r="W1712" s="1"/>
      <c r="X1712" s="1"/>
      <c r="Y1712" s="1"/>
      <c r="Z1712" s="1"/>
      <c r="AA1712" s="1"/>
      <c r="AB1712" s="1"/>
      <c r="AC1712" s="1"/>
      <c r="AD1712" s="1"/>
      <c r="AE1712" s="1"/>
      <c r="AF1712" s="1"/>
      <c r="AG1712" s="1"/>
      <c r="AH1712" s="1"/>
      <c r="AI1712" s="1"/>
      <c r="AJ1712" s="1"/>
      <c r="AK1712" s="1"/>
      <c r="AL1712" s="1"/>
      <c r="AM1712" s="1"/>
      <c r="AN1712" s="1"/>
      <c r="AO1712" s="1"/>
      <c r="AP1712" s="1"/>
      <c r="AQ1712" s="1"/>
      <c r="AR1712" s="1"/>
      <c r="AS1712" s="1"/>
      <c r="AT1712" s="1"/>
      <c r="AU1712" s="1"/>
      <c r="AV1712" s="1"/>
      <c r="AW1712" s="1"/>
      <c r="AX1712" s="1"/>
      <c r="AY1712" s="1"/>
      <c r="AZ1712" s="1"/>
      <c r="BA1712" s="1"/>
      <c r="BB1712" s="1"/>
      <c r="BC1712" s="1"/>
      <c r="BD1712" s="1"/>
      <c r="BE1712" s="1"/>
      <c r="BF1712" s="1"/>
      <c r="BG1712" s="1"/>
      <c r="BH1712" s="1"/>
      <c r="BI1712" s="1"/>
      <c r="BJ1712" s="1"/>
      <c r="BK1712" s="1"/>
      <c r="BL1712" s="1"/>
      <c r="BM1712" s="1"/>
      <c r="BN1712" s="1"/>
      <c r="BO1712" s="1"/>
      <c r="BP1712" s="1"/>
      <c r="BQ1712" s="1"/>
      <c r="BR1712" s="1"/>
    </row>
    <row r="1713" spans="1:70" s="35" customFormat="1">
      <c r="A1713" s="1"/>
      <c r="C1713" s="37"/>
      <c r="I1713" s="1"/>
      <c r="J1713" s="1"/>
      <c r="K1713" s="1"/>
      <c r="L1713" s="1"/>
      <c r="M1713" s="1"/>
      <c r="N1713" s="1"/>
      <c r="O1713" s="1"/>
      <c r="P1713" s="1"/>
      <c r="Q1713" s="1"/>
      <c r="R1713" s="1"/>
      <c r="S1713" s="1"/>
      <c r="T1713" s="1"/>
      <c r="U1713" s="1"/>
      <c r="V1713" s="1"/>
      <c r="W1713" s="1"/>
      <c r="X1713" s="1"/>
      <c r="Y1713" s="1"/>
      <c r="Z1713" s="1"/>
      <c r="AA1713" s="1"/>
      <c r="AB1713" s="1"/>
      <c r="AC1713" s="1"/>
      <c r="AD1713" s="1"/>
      <c r="AE1713" s="1"/>
      <c r="AF1713" s="1"/>
      <c r="AG1713" s="1"/>
      <c r="AH1713" s="1"/>
      <c r="AI1713" s="1"/>
      <c r="AJ1713" s="1"/>
      <c r="AK1713" s="1"/>
      <c r="AL1713" s="1"/>
      <c r="AM1713" s="1"/>
      <c r="AN1713" s="1"/>
      <c r="AO1713" s="1"/>
      <c r="AP1713" s="1"/>
      <c r="AQ1713" s="1"/>
      <c r="AR1713" s="1"/>
      <c r="AS1713" s="1"/>
      <c r="AT1713" s="1"/>
      <c r="AU1713" s="1"/>
      <c r="AV1713" s="1"/>
      <c r="AW1713" s="1"/>
      <c r="AX1713" s="1"/>
      <c r="AY1713" s="1"/>
      <c r="AZ1713" s="1"/>
      <c r="BA1713" s="1"/>
      <c r="BB1713" s="1"/>
      <c r="BC1713" s="1"/>
      <c r="BD1713" s="1"/>
      <c r="BE1713" s="1"/>
      <c r="BF1713" s="1"/>
      <c r="BG1713" s="1"/>
      <c r="BH1713" s="1"/>
      <c r="BI1713" s="1"/>
      <c r="BJ1713" s="1"/>
      <c r="BK1713" s="1"/>
      <c r="BL1713" s="1"/>
      <c r="BM1713" s="1"/>
      <c r="BN1713" s="1"/>
      <c r="BO1713" s="1"/>
      <c r="BP1713" s="1"/>
      <c r="BQ1713" s="1"/>
      <c r="BR1713" s="1"/>
    </row>
    <row r="1714" spans="1:70" s="35" customFormat="1">
      <c r="A1714" s="1"/>
      <c r="C1714" s="37"/>
      <c r="I1714" s="1"/>
      <c r="J1714" s="1"/>
      <c r="K1714" s="1"/>
      <c r="L1714" s="1"/>
      <c r="M1714" s="1"/>
      <c r="N1714" s="1"/>
      <c r="O1714" s="1"/>
      <c r="P1714" s="1"/>
      <c r="Q1714" s="1"/>
      <c r="R1714" s="1"/>
      <c r="S1714" s="1"/>
      <c r="T1714" s="1"/>
      <c r="U1714" s="1"/>
      <c r="V1714" s="1"/>
      <c r="W1714" s="1"/>
      <c r="X1714" s="1"/>
      <c r="Y1714" s="1"/>
      <c r="Z1714" s="1"/>
      <c r="AA1714" s="1"/>
      <c r="AB1714" s="1"/>
      <c r="AC1714" s="1"/>
      <c r="AD1714" s="1"/>
      <c r="AE1714" s="1"/>
      <c r="AF1714" s="1"/>
      <c r="AG1714" s="1"/>
      <c r="AH1714" s="1"/>
      <c r="AI1714" s="1"/>
      <c r="AJ1714" s="1"/>
      <c r="AK1714" s="1"/>
      <c r="AL1714" s="1"/>
      <c r="AM1714" s="1"/>
      <c r="AN1714" s="1"/>
      <c r="AO1714" s="1"/>
      <c r="AP1714" s="1"/>
      <c r="AQ1714" s="1"/>
      <c r="AR1714" s="1"/>
      <c r="AS1714" s="1"/>
      <c r="AT1714" s="1"/>
      <c r="AU1714" s="1"/>
      <c r="AV1714" s="1"/>
      <c r="AW1714" s="1"/>
      <c r="AX1714" s="1"/>
      <c r="AY1714" s="1"/>
      <c r="AZ1714" s="1"/>
      <c r="BA1714" s="1"/>
      <c r="BB1714" s="1"/>
      <c r="BC1714" s="1"/>
      <c r="BD1714" s="1"/>
      <c r="BE1714" s="1"/>
      <c r="BF1714" s="1"/>
      <c r="BG1714" s="1"/>
      <c r="BH1714" s="1"/>
      <c r="BI1714" s="1"/>
      <c r="BJ1714" s="1"/>
      <c r="BK1714" s="1"/>
      <c r="BL1714" s="1"/>
      <c r="BM1714" s="1"/>
      <c r="BN1714" s="1"/>
      <c r="BO1714" s="1"/>
      <c r="BP1714" s="1"/>
      <c r="BQ1714" s="1"/>
      <c r="BR1714" s="1"/>
    </row>
    <row r="1715" spans="1:70" s="35" customFormat="1">
      <c r="A1715" s="1"/>
      <c r="C1715" s="37"/>
      <c r="I1715" s="1"/>
      <c r="J1715" s="1"/>
      <c r="K1715" s="1"/>
      <c r="L1715" s="1"/>
      <c r="M1715" s="1"/>
      <c r="N1715" s="1"/>
      <c r="O1715" s="1"/>
      <c r="P1715" s="1"/>
      <c r="Q1715" s="1"/>
      <c r="R1715" s="1"/>
      <c r="S1715" s="1"/>
      <c r="T1715" s="1"/>
      <c r="U1715" s="1"/>
      <c r="V1715" s="1"/>
      <c r="W1715" s="1"/>
      <c r="X1715" s="1"/>
      <c r="Y1715" s="1"/>
      <c r="Z1715" s="1"/>
      <c r="AA1715" s="1"/>
      <c r="AB1715" s="1"/>
      <c r="AC1715" s="1"/>
      <c r="AD1715" s="1"/>
      <c r="AE1715" s="1"/>
      <c r="AF1715" s="1"/>
      <c r="AG1715" s="1"/>
      <c r="AH1715" s="1"/>
      <c r="AI1715" s="1"/>
      <c r="AJ1715" s="1"/>
      <c r="AK1715" s="1"/>
      <c r="AL1715" s="1"/>
      <c r="AM1715" s="1"/>
      <c r="AN1715" s="1"/>
      <c r="AO1715" s="1"/>
      <c r="AP1715" s="1"/>
      <c r="AQ1715" s="1"/>
      <c r="AR1715" s="1"/>
      <c r="AS1715" s="1"/>
      <c r="AT1715" s="1"/>
      <c r="AU1715" s="1"/>
      <c r="AV1715" s="1"/>
      <c r="AW1715" s="1"/>
      <c r="AX1715" s="1"/>
      <c r="AY1715" s="1"/>
      <c r="AZ1715" s="1"/>
      <c r="BA1715" s="1"/>
      <c r="BB1715" s="1"/>
      <c r="BC1715" s="1"/>
      <c r="BD1715" s="1"/>
      <c r="BE1715" s="1"/>
      <c r="BF1715" s="1"/>
      <c r="BG1715" s="1"/>
      <c r="BH1715" s="1"/>
      <c r="BI1715" s="1"/>
      <c r="BJ1715" s="1"/>
      <c r="BK1715" s="1"/>
      <c r="BL1715" s="1"/>
      <c r="BM1715" s="1"/>
      <c r="BN1715" s="1"/>
      <c r="BO1715" s="1"/>
      <c r="BP1715" s="1"/>
      <c r="BQ1715" s="1"/>
      <c r="BR1715" s="1"/>
    </row>
    <row r="1716" spans="1:70" s="35" customFormat="1">
      <c r="A1716" s="1"/>
      <c r="C1716" s="37"/>
      <c r="I1716" s="1"/>
      <c r="J1716" s="1"/>
      <c r="K1716" s="1"/>
      <c r="L1716" s="1"/>
      <c r="M1716" s="1"/>
      <c r="N1716" s="1"/>
      <c r="O1716" s="1"/>
      <c r="P1716" s="1"/>
      <c r="Q1716" s="1"/>
      <c r="R1716" s="1"/>
      <c r="S1716" s="1"/>
      <c r="T1716" s="1"/>
      <c r="U1716" s="1"/>
      <c r="V1716" s="1"/>
      <c r="W1716" s="1"/>
      <c r="X1716" s="1"/>
      <c r="Y1716" s="1"/>
      <c r="Z1716" s="1"/>
      <c r="AA1716" s="1"/>
      <c r="AB1716" s="1"/>
      <c r="AC1716" s="1"/>
      <c r="AD1716" s="1"/>
      <c r="AE1716" s="1"/>
      <c r="AF1716" s="1"/>
      <c r="AG1716" s="1"/>
      <c r="AH1716" s="1"/>
      <c r="AI1716" s="1"/>
      <c r="AJ1716" s="1"/>
      <c r="AK1716" s="1"/>
      <c r="AL1716" s="1"/>
      <c r="AM1716" s="1"/>
      <c r="AN1716" s="1"/>
      <c r="AO1716" s="1"/>
      <c r="AP1716" s="1"/>
      <c r="AQ1716" s="1"/>
      <c r="AR1716" s="1"/>
      <c r="AS1716" s="1"/>
      <c r="AT1716" s="1"/>
      <c r="AU1716" s="1"/>
      <c r="AV1716" s="1"/>
      <c r="AW1716" s="1"/>
      <c r="AX1716" s="1"/>
      <c r="AY1716" s="1"/>
      <c r="AZ1716" s="1"/>
      <c r="BA1716" s="1"/>
      <c r="BB1716" s="1"/>
      <c r="BC1716" s="1"/>
      <c r="BD1716" s="1"/>
      <c r="BE1716" s="1"/>
      <c r="BF1716" s="1"/>
      <c r="BG1716" s="1"/>
      <c r="BH1716" s="1"/>
      <c r="BI1716" s="1"/>
      <c r="BJ1716" s="1"/>
      <c r="BK1716" s="1"/>
      <c r="BL1716" s="1"/>
      <c r="BM1716" s="1"/>
      <c r="BN1716" s="1"/>
      <c r="BO1716" s="1"/>
      <c r="BP1716" s="1"/>
      <c r="BQ1716" s="1"/>
      <c r="BR1716" s="1"/>
    </row>
    <row r="1717" spans="1:70" s="35" customFormat="1">
      <c r="A1717" s="1"/>
      <c r="C1717" s="37"/>
      <c r="I1717" s="1"/>
      <c r="J1717" s="1"/>
      <c r="K1717" s="1"/>
      <c r="L1717" s="1"/>
      <c r="M1717" s="1"/>
      <c r="N1717" s="1"/>
      <c r="O1717" s="1"/>
      <c r="P1717" s="1"/>
      <c r="Q1717" s="1"/>
      <c r="R1717" s="1"/>
      <c r="S1717" s="1"/>
      <c r="T1717" s="1"/>
      <c r="U1717" s="1"/>
      <c r="V1717" s="1"/>
      <c r="W1717" s="1"/>
      <c r="X1717" s="1"/>
      <c r="Y1717" s="1"/>
      <c r="Z1717" s="1"/>
      <c r="AA1717" s="1"/>
      <c r="AB1717" s="1"/>
      <c r="AC1717" s="1"/>
      <c r="AD1717" s="1"/>
      <c r="AE1717" s="1"/>
      <c r="AF1717" s="1"/>
      <c r="AG1717" s="1"/>
      <c r="AH1717" s="1"/>
      <c r="AI1717" s="1"/>
      <c r="AJ1717" s="1"/>
      <c r="AK1717" s="1"/>
      <c r="AL1717" s="1"/>
      <c r="AM1717" s="1"/>
      <c r="AN1717" s="1"/>
      <c r="AO1717" s="1"/>
      <c r="AP1717" s="1"/>
      <c r="AQ1717" s="1"/>
      <c r="AR1717" s="1"/>
      <c r="AS1717" s="1"/>
      <c r="AT1717" s="1"/>
      <c r="AU1717" s="1"/>
      <c r="AV1717" s="1"/>
      <c r="AW1717" s="1"/>
      <c r="AX1717" s="1"/>
      <c r="AY1717" s="1"/>
      <c r="AZ1717" s="1"/>
      <c r="BA1717" s="1"/>
      <c r="BB1717" s="1"/>
      <c r="BC1717" s="1"/>
      <c r="BD1717" s="1"/>
      <c r="BE1717" s="1"/>
      <c r="BF1717" s="1"/>
      <c r="BG1717" s="1"/>
      <c r="BH1717" s="1"/>
      <c r="BI1717" s="1"/>
      <c r="BJ1717" s="1"/>
      <c r="BK1717" s="1"/>
      <c r="BL1717" s="1"/>
      <c r="BM1717" s="1"/>
      <c r="BN1717" s="1"/>
      <c r="BO1717" s="1"/>
      <c r="BP1717" s="1"/>
      <c r="BQ1717" s="1"/>
      <c r="BR1717" s="1"/>
    </row>
    <row r="1718" spans="1:70" s="35" customFormat="1">
      <c r="A1718" s="1"/>
      <c r="C1718" s="37"/>
      <c r="I1718" s="1"/>
      <c r="J1718" s="1"/>
      <c r="K1718" s="1"/>
      <c r="L1718" s="1"/>
      <c r="M1718" s="1"/>
      <c r="N1718" s="1"/>
      <c r="O1718" s="1"/>
      <c r="P1718" s="1"/>
      <c r="Q1718" s="1"/>
      <c r="R1718" s="1"/>
      <c r="S1718" s="1"/>
      <c r="T1718" s="1"/>
      <c r="U1718" s="1"/>
      <c r="V1718" s="1"/>
      <c r="W1718" s="1"/>
      <c r="X1718" s="1"/>
      <c r="Y1718" s="1"/>
      <c r="Z1718" s="1"/>
      <c r="AA1718" s="1"/>
      <c r="AB1718" s="1"/>
      <c r="AC1718" s="1"/>
      <c r="AD1718" s="1"/>
      <c r="AE1718" s="1"/>
      <c r="AF1718" s="1"/>
      <c r="AG1718" s="1"/>
      <c r="AH1718" s="1"/>
      <c r="AI1718" s="1"/>
      <c r="AJ1718" s="1"/>
      <c r="AK1718" s="1"/>
      <c r="AL1718" s="1"/>
      <c r="AM1718" s="1"/>
      <c r="AN1718" s="1"/>
      <c r="AO1718" s="1"/>
      <c r="AP1718" s="1"/>
      <c r="AQ1718" s="1"/>
      <c r="AR1718" s="1"/>
      <c r="AS1718" s="1"/>
      <c r="AT1718" s="1"/>
      <c r="AU1718" s="1"/>
      <c r="AV1718" s="1"/>
      <c r="AW1718" s="1"/>
      <c r="AX1718" s="1"/>
      <c r="AY1718" s="1"/>
      <c r="AZ1718" s="1"/>
      <c r="BA1718" s="1"/>
      <c r="BB1718" s="1"/>
      <c r="BC1718" s="1"/>
      <c r="BD1718" s="1"/>
      <c r="BE1718" s="1"/>
      <c r="BF1718" s="1"/>
      <c r="BG1718" s="1"/>
      <c r="BH1718" s="1"/>
      <c r="BI1718" s="1"/>
      <c r="BJ1718" s="1"/>
      <c r="BK1718" s="1"/>
      <c r="BL1718" s="1"/>
      <c r="BM1718" s="1"/>
      <c r="BN1718" s="1"/>
      <c r="BO1718" s="1"/>
      <c r="BP1718" s="1"/>
      <c r="BQ1718" s="1"/>
      <c r="BR1718" s="1"/>
    </row>
    <row r="1719" spans="1:70" s="35" customFormat="1">
      <c r="A1719" s="1"/>
      <c r="C1719" s="37"/>
      <c r="I1719" s="1"/>
      <c r="J1719" s="1"/>
      <c r="K1719" s="1"/>
      <c r="L1719" s="1"/>
      <c r="M1719" s="1"/>
      <c r="N1719" s="1"/>
      <c r="O1719" s="1"/>
      <c r="P1719" s="1"/>
      <c r="Q1719" s="1"/>
      <c r="R1719" s="1"/>
      <c r="S1719" s="1"/>
      <c r="T1719" s="1"/>
      <c r="U1719" s="1"/>
      <c r="V1719" s="1"/>
      <c r="W1719" s="1"/>
      <c r="X1719" s="1"/>
      <c r="Y1719" s="1"/>
      <c r="Z1719" s="1"/>
      <c r="AA1719" s="1"/>
      <c r="AB1719" s="1"/>
      <c r="AC1719" s="1"/>
      <c r="AD1719" s="1"/>
      <c r="AE1719" s="1"/>
      <c r="AF1719" s="1"/>
      <c r="AG1719" s="1"/>
      <c r="AH1719" s="1"/>
      <c r="AI1719" s="1"/>
      <c r="AJ1719" s="1"/>
      <c r="AK1719" s="1"/>
      <c r="AL1719" s="1"/>
      <c r="AM1719" s="1"/>
      <c r="AN1719" s="1"/>
      <c r="AO1719" s="1"/>
      <c r="AP1719" s="1"/>
      <c r="AQ1719" s="1"/>
      <c r="AR1719" s="1"/>
      <c r="AS1719" s="1"/>
      <c r="AT1719" s="1"/>
      <c r="AU1719" s="1"/>
      <c r="AV1719" s="1"/>
      <c r="AW1719" s="1"/>
      <c r="AX1719" s="1"/>
      <c r="AY1719" s="1"/>
      <c r="AZ1719" s="1"/>
      <c r="BA1719" s="1"/>
      <c r="BB1719" s="1"/>
      <c r="BC1719" s="1"/>
      <c r="BD1719" s="1"/>
      <c r="BE1719" s="1"/>
      <c r="BF1719" s="1"/>
      <c r="BG1719" s="1"/>
      <c r="BH1719" s="1"/>
      <c r="BI1719" s="1"/>
      <c r="BJ1719" s="1"/>
      <c r="BK1719" s="1"/>
      <c r="BL1719" s="1"/>
      <c r="BM1719" s="1"/>
      <c r="BN1719" s="1"/>
      <c r="BO1719" s="1"/>
      <c r="BP1719" s="1"/>
      <c r="BQ1719" s="1"/>
      <c r="BR1719" s="1"/>
    </row>
    <row r="1720" spans="1:70" s="35" customFormat="1">
      <c r="A1720" s="1"/>
      <c r="C1720" s="37"/>
      <c r="I1720" s="1"/>
      <c r="J1720" s="1"/>
      <c r="K1720" s="1"/>
      <c r="L1720" s="1"/>
      <c r="M1720" s="1"/>
      <c r="N1720" s="1"/>
      <c r="O1720" s="1"/>
      <c r="P1720" s="1"/>
      <c r="Q1720" s="1"/>
      <c r="R1720" s="1"/>
      <c r="S1720" s="1"/>
      <c r="T1720" s="1"/>
      <c r="U1720" s="1"/>
      <c r="V1720" s="1"/>
      <c r="W1720" s="1"/>
      <c r="X1720" s="1"/>
      <c r="Y1720" s="1"/>
      <c r="Z1720" s="1"/>
      <c r="AA1720" s="1"/>
      <c r="AB1720" s="1"/>
      <c r="AC1720" s="1"/>
      <c r="AD1720" s="1"/>
      <c r="AE1720" s="1"/>
      <c r="AF1720" s="1"/>
      <c r="AG1720" s="1"/>
      <c r="AH1720" s="1"/>
      <c r="AI1720" s="1"/>
      <c r="AJ1720" s="1"/>
      <c r="AK1720" s="1"/>
      <c r="AL1720" s="1"/>
      <c r="AM1720" s="1"/>
      <c r="AN1720" s="1"/>
      <c r="AO1720" s="1"/>
      <c r="AP1720" s="1"/>
      <c r="AQ1720" s="1"/>
      <c r="AR1720" s="1"/>
      <c r="AS1720" s="1"/>
      <c r="AT1720" s="1"/>
      <c r="AU1720" s="1"/>
      <c r="AV1720" s="1"/>
      <c r="AW1720" s="1"/>
      <c r="AX1720" s="1"/>
      <c r="AY1720" s="1"/>
      <c r="AZ1720" s="1"/>
      <c r="BA1720" s="1"/>
      <c r="BB1720" s="1"/>
      <c r="BC1720" s="1"/>
      <c r="BD1720" s="1"/>
      <c r="BE1720" s="1"/>
      <c r="BF1720" s="1"/>
      <c r="BG1720" s="1"/>
      <c r="BH1720" s="1"/>
      <c r="BI1720" s="1"/>
      <c r="BJ1720" s="1"/>
      <c r="BK1720" s="1"/>
      <c r="BL1720" s="1"/>
      <c r="BM1720" s="1"/>
      <c r="BN1720" s="1"/>
      <c r="BO1720" s="1"/>
      <c r="BP1720" s="1"/>
      <c r="BQ1720" s="1"/>
      <c r="BR1720" s="1"/>
    </row>
    <row r="1721" spans="1:70" s="35" customFormat="1">
      <c r="A1721" s="1"/>
      <c r="C1721" s="37"/>
      <c r="I1721" s="1"/>
      <c r="J1721" s="1"/>
      <c r="K1721" s="1"/>
      <c r="L1721" s="1"/>
      <c r="M1721" s="1"/>
      <c r="N1721" s="1"/>
      <c r="O1721" s="1"/>
      <c r="P1721" s="1"/>
      <c r="Q1721" s="1"/>
      <c r="R1721" s="1"/>
      <c r="S1721" s="1"/>
      <c r="T1721" s="1"/>
      <c r="U1721" s="1"/>
      <c r="V1721" s="1"/>
      <c r="W1721" s="1"/>
      <c r="X1721" s="1"/>
      <c r="Y1721" s="1"/>
      <c r="Z1721" s="1"/>
      <c r="AA1721" s="1"/>
      <c r="AB1721" s="1"/>
      <c r="AC1721" s="1"/>
      <c r="AD1721" s="1"/>
      <c r="AE1721" s="1"/>
      <c r="AF1721" s="1"/>
      <c r="AG1721" s="1"/>
      <c r="AH1721" s="1"/>
      <c r="AI1721" s="1"/>
      <c r="AJ1721" s="1"/>
      <c r="AK1721" s="1"/>
      <c r="AL1721" s="1"/>
      <c r="AM1721" s="1"/>
      <c r="AN1721" s="1"/>
      <c r="AO1721" s="1"/>
      <c r="AP1721" s="1"/>
      <c r="AQ1721" s="1"/>
      <c r="AR1721" s="1"/>
      <c r="AS1721" s="1"/>
      <c r="AT1721" s="1"/>
      <c r="AU1721" s="1"/>
      <c r="AV1721" s="1"/>
      <c r="AW1721" s="1"/>
      <c r="AX1721" s="1"/>
      <c r="AY1721" s="1"/>
      <c r="AZ1721" s="1"/>
      <c r="BA1721" s="1"/>
      <c r="BB1721" s="1"/>
      <c r="BC1721" s="1"/>
      <c r="BD1721" s="1"/>
      <c r="BE1721" s="1"/>
      <c r="BF1721" s="1"/>
      <c r="BG1721" s="1"/>
      <c r="BH1721" s="1"/>
      <c r="BI1721" s="1"/>
      <c r="BJ1721" s="1"/>
      <c r="BK1721" s="1"/>
      <c r="BL1721" s="1"/>
      <c r="BM1721" s="1"/>
      <c r="BN1721" s="1"/>
      <c r="BO1721" s="1"/>
      <c r="BP1721" s="1"/>
      <c r="BQ1721" s="1"/>
      <c r="BR1721" s="1"/>
    </row>
    <row r="1722" spans="1:70" s="35" customFormat="1">
      <c r="A1722" s="1"/>
      <c r="C1722" s="37"/>
      <c r="I1722" s="1"/>
      <c r="J1722" s="1"/>
      <c r="K1722" s="1"/>
      <c r="L1722" s="1"/>
      <c r="M1722" s="1"/>
      <c r="N1722" s="1"/>
      <c r="O1722" s="1"/>
      <c r="P1722" s="1"/>
      <c r="Q1722" s="1"/>
      <c r="R1722" s="1"/>
      <c r="S1722" s="1"/>
      <c r="T1722" s="1"/>
      <c r="U1722" s="1"/>
      <c r="V1722" s="1"/>
      <c r="W1722" s="1"/>
      <c r="X1722" s="1"/>
      <c r="Y1722" s="1"/>
      <c r="Z1722" s="1"/>
      <c r="AA1722" s="1"/>
      <c r="AB1722" s="1"/>
      <c r="AC1722" s="1"/>
      <c r="AD1722" s="1"/>
      <c r="AE1722" s="1"/>
      <c r="AF1722" s="1"/>
      <c r="AG1722" s="1"/>
      <c r="AH1722" s="1"/>
      <c r="AI1722" s="1"/>
      <c r="AJ1722" s="1"/>
      <c r="AK1722" s="1"/>
      <c r="AL1722" s="1"/>
      <c r="AM1722" s="1"/>
      <c r="AN1722" s="1"/>
      <c r="AO1722" s="1"/>
      <c r="AP1722" s="1"/>
      <c r="AQ1722" s="1"/>
      <c r="AR1722" s="1"/>
      <c r="AS1722" s="1"/>
      <c r="AT1722" s="1"/>
      <c r="AU1722" s="1"/>
      <c r="AV1722" s="1"/>
      <c r="AW1722" s="1"/>
      <c r="AX1722" s="1"/>
      <c r="AY1722" s="1"/>
      <c r="AZ1722" s="1"/>
      <c r="BA1722" s="1"/>
      <c r="BB1722" s="1"/>
      <c r="BC1722" s="1"/>
      <c r="BD1722" s="1"/>
      <c r="BE1722" s="1"/>
      <c r="BF1722" s="1"/>
      <c r="BG1722" s="1"/>
      <c r="BH1722" s="1"/>
      <c r="BI1722" s="1"/>
      <c r="BJ1722" s="1"/>
      <c r="BK1722" s="1"/>
      <c r="BL1722" s="1"/>
      <c r="BM1722" s="1"/>
      <c r="BN1722" s="1"/>
      <c r="BO1722" s="1"/>
      <c r="BP1722" s="1"/>
      <c r="BQ1722" s="1"/>
      <c r="BR1722" s="1"/>
    </row>
    <row r="1723" spans="1:70" s="35" customFormat="1">
      <c r="A1723" s="1"/>
      <c r="C1723" s="37"/>
      <c r="I1723" s="1"/>
      <c r="J1723" s="1"/>
      <c r="K1723" s="1"/>
      <c r="L1723" s="1"/>
      <c r="M1723" s="1"/>
      <c r="N1723" s="1"/>
      <c r="O1723" s="1"/>
      <c r="P1723" s="1"/>
      <c r="Q1723" s="1"/>
      <c r="R1723" s="1"/>
      <c r="S1723" s="1"/>
      <c r="T1723" s="1"/>
      <c r="U1723" s="1"/>
      <c r="V1723" s="1"/>
      <c r="W1723" s="1"/>
      <c r="X1723" s="1"/>
      <c r="Y1723" s="1"/>
      <c r="Z1723" s="1"/>
      <c r="AA1723" s="1"/>
      <c r="AB1723" s="1"/>
      <c r="AC1723" s="1"/>
      <c r="AD1723" s="1"/>
      <c r="AE1723" s="1"/>
      <c r="AF1723" s="1"/>
      <c r="AG1723" s="1"/>
      <c r="AH1723" s="1"/>
      <c r="AI1723" s="1"/>
      <c r="AJ1723" s="1"/>
      <c r="AK1723" s="1"/>
      <c r="AL1723" s="1"/>
      <c r="AM1723" s="1"/>
      <c r="AN1723" s="1"/>
      <c r="AO1723" s="1"/>
      <c r="AP1723" s="1"/>
      <c r="AQ1723" s="1"/>
      <c r="AR1723" s="1"/>
      <c r="AS1723" s="1"/>
      <c r="AT1723" s="1"/>
      <c r="AU1723" s="1"/>
      <c r="AV1723" s="1"/>
      <c r="AW1723" s="1"/>
      <c r="AX1723" s="1"/>
      <c r="AY1723" s="1"/>
      <c r="AZ1723" s="1"/>
      <c r="BA1723" s="1"/>
      <c r="BB1723" s="1"/>
      <c r="BC1723" s="1"/>
      <c r="BD1723" s="1"/>
      <c r="BE1723" s="1"/>
      <c r="BF1723" s="1"/>
      <c r="BG1723" s="1"/>
      <c r="BH1723" s="1"/>
      <c r="BI1723" s="1"/>
      <c r="BJ1723" s="1"/>
      <c r="BK1723" s="1"/>
      <c r="BL1723" s="1"/>
      <c r="BM1723" s="1"/>
      <c r="BN1723" s="1"/>
      <c r="BO1723" s="1"/>
      <c r="BP1723" s="1"/>
      <c r="BQ1723" s="1"/>
      <c r="BR1723" s="1"/>
    </row>
    <row r="1724" spans="1:70" s="35" customFormat="1">
      <c r="A1724" s="1"/>
      <c r="C1724" s="37"/>
      <c r="I1724" s="1"/>
      <c r="J1724" s="1"/>
      <c r="K1724" s="1"/>
      <c r="L1724" s="1"/>
      <c r="M1724" s="1"/>
      <c r="N1724" s="1"/>
      <c r="O1724" s="1"/>
      <c r="P1724" s="1"/>
      <c r="Q1724" s="1"/>
      <c r="R1724" s="1"/>
      <c r="S1724" s="1"/>
      <c r="T1724" s="1"/>
      <c r="U1724" s="1"/>
      <c r="V1724" s="1"/>
      <c r="W1724" s="1"/>
      <c r="X1724" s="1"/>
      <c r="Y1724" s="1"/>
      <c r="Z1724" s="1"/>
      <c r="AA1724" s="1"/>
      <c r="AB1724" s="1"/>
      <c r="AC1724" s="1"/>
      <c r="AD1724" s="1"/>
      <c r="AE1724" s="1"/>
      <c r="AF1724" s="1"/>
      <c r="AG1724" s="1"/>
      <c r="AH1724" s="1"/>
      <c r="AI1724" s="1"/>
      <c r="AJ1724" s="1"/>
      <c r="AK1724" s="1"/>
      <c r="AL1724" s="1"/>
      <c r="AM1724" s="1"/>
      <c r="AN1724" s="1"/>
      <c r="AO1724" s="1"/>
      <c r="AP1724" s="1"/>
      <c r="AQ1724" s="1"/>
      <c r="AR1724" s="1"/>
      <c r="AS1724" s="1"/>
      <c r="AT1724" s="1"/>
      <c r="AU1724" s="1"/>
      <c r="AV1724" s="1"/>
      <c r="AW1724" s="1"/>
      <c r="AX1724" s="1"/>
      <c r="AY1724" s="1"/>
      <c r="AZ1724" s="1"/>
      <c r="BA1724" s="1"/>
      <c r="BB1724" s="1"/>
      <c r="BC1724" s="1"/>
      <c r="BD1724" s="1"/>
      <c r="BE1724" s="1"/>
      <c r="BF1724" s="1"/>
      <c r="BG1724" s="1"/>
      <c r="BH1724" s="1"/>
      <c r="BI1724" s="1"/>
      <c r="BJ1724" s="1"/>
      <c r="BK1724" s="1"/>
      <c r="BL1724" s="1"/>
      <c r="BM1724" s="1"/>
      <c r="BN1724" s="1"/>
      <c r="BO1724" s="1"/>
      <c r="BP1724" s="1"/>
      <c r="BQ1724" s="1"/>
      <c r="BR1724" s="1"/>
    </row>
    <row r="1725" spans="1:70" s="35" customFormat="1">
      <c r="A1725" s="1"/>
      <c r="C1725" s="37"/>
      <c r="I1725" s="1"/>
      <c r="J1725" s="1"/>
      <c r="K1725" s="1"/>
      <c r="L1725" s="1"/>
      <c r="M1725" s="1"/>
      <c r="N1725" s="1"/>
      <c r="O1725" s="1"/>
      <c r="P1725" s="1"/>
      <c r="Q1725" s="1"/>
      <c r="R1725" s="1"/>
      <c r="S1725" s="1"/>
      <c r="T1725" s="1"/>
      <c r="U1725" s="1"/>
      <c r="V1725" s="1"/>
      <c r="W1725" s="1"/>
      <c r="X1725" s="1"/>
      <c r="Y1725" s="1"/>
      <c r="Z1725" s="1"/>
      <c r="AA1725" s="1"/>
      <c r="AB1725" s="1"/>
      <c r="AC1725" s="1"/>
      <c r="AD1725" s="1"/>
      <c r="AE1725" s="1"/>
      <c r="AF1725" s="1"/>
      <c r="AG1725" s="1"/>
      <c r="AH1725" s="1"/>
      <c r="AI1725" s="1"/>
      <c r="AJ1725" s="1"/>
      <c r="AK1725" s="1"/>
      <c r="AL1725" s="1"/>
      <c r="AM1725" s="1"/>
      <c r="AN1725" s="1"/>
      <c r="AO1725" s="1"/>
      <c r="AP1725" s="1"/>
      <c r="AQ1725" s="1"/>
      <c r="AR1725" s="1"/>
      <c r="AS1725" s="1"/>
      <c r="AT1725" s="1"/>
      <c r="AU1725" s="1"/>
      <c r="AV1725" s="1"/>
      <c r="AW1725" s="1"/>
      <c r="AX1725" s="1"/>
      <c r="AY1725" s="1"/>
      <c r="AZ1725" s="1"/>
      <c r="BA1725" s="1"/>
      <c r="BB1725" s="1"/>
      <c r="BC1725" s="1"/>
      <c r="BD1725" s="1"/>
      <c r="BE1725" s="1"/>
      <c r="BF1725" s="1"/>
      <c r="BG1725" s="1"/>
      <c r="BH1725" s="1"/>
      <c r="BI1725" s="1"/>
      <c r="BJ1725" s="1"/>
      <c r="BK1725" s="1"/>
      <c r="BL1725" s="1"/>
      <c r="BM1725" s="1"/>
      <c r="BN1725" s="1"/>
      <c r="BO1725" s="1"/>
      <c r="BP1725" s="1"/>
      <c r="BQ1725" s="1"/>
      <c r="BR1725" s="1"/>
    </row>
    <row r="1726" spans="1:70" s="35" customFormat="1">
      <c r="A1726" s="1"/>
      <c r="C1726" s="37"/>
      <c r="I1726" s="1"/>
      <c r="J1726" s="1"/>
      <c r="K1726" s="1"/>
      <c r="L1726" s="1"/>
      <c r="M1726" s="1"/>
      <c r="N1726" s="1"/>
      <c r="O1726" s="1"/>
      <c r="P1726" s="1"/>
      <c r="Q1726" s="1"/>
      <c r="R1726" s="1"/>
      <c r="S1726" s="1"/>
      <c r="T1726" s="1"/>
      <c r="U1726" s="1"/>
      <c r="V1726" s="1"/>
      <c r="W1726" s="1"/>
      <c r="X1726" s="1"/>
      <c r="Y1726" s="1"/>
      <c r="Z1726" s="1"/>
      <c r="AA1726" s="1"/>
      <c r="AB1726" s="1"/>
      <c r="AC1726" s="1"/>
      <c r="AD1726" s="1"/>
      <c r="AE1726" s="1"/>
      <c r="AF1726" s="1"/>
      <c r="AG1726" s="1"/>
      <c r="AH1726" s="1"/>
      <c r="AI1726" s="1"/>
      <c r="AJ1726" s="1"/>
      <c r="AK1726" s="1"/>
      <c r="AL1726" s="1"/>
      <c r="AM1726" s="1"/>
      <c r="AN1726" s="1"/>
      <c r="AO1726" s="1"/>
      <c r="AP1726" s="1"/>
      <c r="AQ1726" s="1"/>
      <c r="AR1726" s="1"/>
      <c r="AS1726" s="1"/>
      <c r="AT1726" s="1"/>
      <c r="AU1726" s="1"/>
      <c r="AV1726" s="1"/>
      <c r="AW1726" s="1"/>
      <c r="AX1726" s="1"/>
      <c r="AY1726" s="1"/>
      <c r="AZ1726" s="1"/>
      <c r="BA1726" s="1"/>
      <c r="BB1726" s="1"/>
      <c r="BC1726" s="1"/>
      <c r="BD1726" s="1"/>
      <c r="BE1726" s="1"/>
      <c r="BF1726" s="1"/>
      <c r="BG1726" s="1"/>
      <c r="BH1726" s="1"/>
      <c r="BI1726" s="1"/>
      <c r="BJ1726" s="1"/>
      <c r="BK1726" s="1"/>
      <c r="BL1726" s="1"/>
      <c r="BM1726" s="1"/>
      <c r="BN1726" s="1"/>
      <c r="BO1726" s="1"/>
      <c r="BP1726" s="1"/>
      <c r="BQ1726" s="1"/>
      <c r="BR1726" s="1"/>
    </row>
    <row r="1727" spans="1:70" s="35" customFormat="1">
      <c r="A1727" s="1"/>
      <c r="C1727" s="37"/>
      <c r="I1727" s="1"/>
      <c r="J1727" s="1"/>
      <c r="K1727" s="1"/>
      <c r="L1727" s="1"/>
      <c r="M1727" s="1"/>
      <c r="N1727" s="1"/>
      <c r="O1727" s="1"/>
      <c r="P1727" s="1"/>
      <c r="Q1727" s="1"/>
      <c r="R1727" s="1"/>
      <c r="S1727" s="1"/>
      <c r="T1727" s="1"/>
      <c r="U1727" s="1"/>
      <c r="V1727" s="1"/>
      <c r="W1727" s="1"/>
      <c r="X1727" s="1"/>
      <c r="Y1727" s="1"/>
      <c r="Z1727" s="1"/>
      <c r="AA1727" s="1"/>
      <c r="AB1727" s="1"/>
      <c r="AC1727" s="1"/>
      <c r="AD1727" s="1"/>
      <c r="AE1727" s="1"/>
      <c r="AF1727" s="1"/>
      <c r="AG1727" s="1"/>
      <c r="AH1727" s="1"/>
      <c r="AI1727" s="1"/>
      <c r="AJ1727" s="1"/>
      <c r="AK1727" s="1"/>
      <c r="AL1727" s="1"/>
      <c r="AM1727" s="1"/>
      <c r="AN1727" s="1"/>
      <c r="AO1727" s="1"/>
      <c r="AP1727" s="1"/>
      <c r="AQ1727" s="1"/>
      <c r="AR1727" s="1"/>
      <c r="AS1727" s="1"/>
      <c r="AT1727" s="1"/>
      <c r="AU1727" s="1"/>
      <c r="AV1727" s="1"/>
      <c r="AW1727" s="1"/>
      <c r="AX1727" s="1"/>
      <c r="AY1727" s="1"/>
      <c r="AZ1727" s="1"/>
      <c r="BA1727" s="1"/>
      <c r="BB1727" s="1"/>
      <c r="BC1727" s="1"/>
      <c r="BD1727" s="1"/>
      <c r="BE1727" s="1"/>
      <c r="BF1727" s="1"/>
      <c r="BG1727" s="1"/>
      <c r="BH1727" s="1"/>
      <c r="BI1727" s="1"/>
      <c r="BJ1727" s="1"/>
      <c r="BK1727" s="1"/>
      <c r="BL1727" s="1"/>
      <c r="BM1727" s="1"/>
      <c r="BN1727" s="1"/>
      <c r="BO1727" s="1"/>
      <c r="BP1727" s="1"/>
      <c r="BQ1727" s="1"/>
      <c r="BR1727" s="1"/>
    </row>
    <row r="1728" spans="1:70" s="35" customFormat="1">
      <c r="A1728" s="1"/>
      <c r="C1728" s="37"/>
      <c r="I1728" s="1"/>
      <c r="J1728" s="1"/>
      <c r="K1728" s="1"/>
      <c r="L1728" s="1"/>
      <c r="M1728" s="1"/>
      <c r="N1728" s="1"/>
      <c r="O1728" s="1"/>
      <c r="P1728" s="1"/>
      <c r="Q1728" s="1"/>
      <c r="R1728" s="1"/>
      <c r="S1728" s="1"/>
      <c r="T1728" s="1"/>
      <c r="U1728" s="1"/>
      <c r="V1728" s="1"/>
      <c r="W1728" s="1"/>
      <c r="X1728" s="1"/>
      <c r="Y1728" s="1"/>
      <c r="Z1728" s="1"/>
      <c r="AA1728" s="1"/>
      <c r="AB1728" s="1"/>
      <c r="AC1728" s="1"/>
      <c r="AD1728" s="1"/>
      <c r="AE1728" s="1"/>
      <c r="AF1728" s="1"/>
      <c r="AG1728" s="1"/>
      <c r="AH1728" s="1"/>
      <c r="AI1728" s="1"/>
      <c r="AJ1728" s="1"/>
      <c r="AK1728" s="1"/>
      <c r="AL1728" s="1"/>
      <c r="AM1728" s="1"/>
      <c r="AN1728" s="1"/>
      <c r="AO1728" s="1"/>
      <c r="AP1728" s="1"/>
      <c r="AQ1728" s="1"/>
      <c r="AR1728" s="1"/>
      <c r="AS1728" s="1"/>
      <c r="AT1728" s="1"/>
      <c r="AU1728" s="1"/>
      <c r="AV1728" s="1"/>
      <c r="AW1728" s="1"/>
      <c r="AX1728" s="1"/>
      <c r="AY1728" s="1"/>
      <c r="AZ1728" s="1"/>
      <c r="BA1728" s="1"/>
      <c r="BB1728" s="1"/>
      <c r="BC1728" s="1"/>
      <c r="BD1728" s="1"/>
      <c r="BE1728" s="1"/>
      <c r="BF1728" s="1"/>
      <c r="BG1728" s="1"/>
      <c r="BH1728" s="1"/>
      <c r="BI1728" s="1"/>
      <c r="BJ1728" s="1"/>
      <c r="BK1728" s="1"/>
      <c r="BL1728" s="1"/>
      <c r="BM1728" s="1"/>
      <c r="BN1728" s="1"/>
      <c r="BO1728" s="1"/>
      <c r="BP1728" s="1"/>
      <c r="BQ1728" s="1"/>
      <c r="BR1728" s="1"/>
    </row>
    <row r="1729" spans="1:70" s="35" customFormat="1">
      <c r="A1729" s="1"/>
      <c r="C1729" s="37"/>
      <c r="I1729" s="1"/>
      <c r="J1729" s="1"/>
      <c r="K1729" s="1"/>
      <c r="L1729" s="1"/>
      <c r="M1729" s="1"/>
      <c r="N1729" s="1"/>
      <c r="O1729" s="1"/>
      <c r="P1729" s="1"/>
      <c r="Q1729" s="1"/>
      <c r="R1729" s="1"/>
      <c r="S1729" s="1"/>
      <c r="T1729" s="1"/>
      <c r="U1729" s="1"/>
      <c r="V1729" s="1"/>
      <c r="W1729" s="1"/>
      <c r="X1729" s="1"/>
      <c r="Y1729" s="1"/>
      <c r="Z1729" s="1"/>
      <c r="AA1729" s="1"/>
      <c r="AB1729" s="1"/>
      <c r="AC1729" s="1"/>
      <c r="AD1729" s="1"/>
      <c r="AE1729" s="1"/>
      <c r="AF1729" s="1"/>
      <c r="AG1729" s="1"/>
      <c r="AH1729" s="1"/>
      <c r="AI1729" s="1"/>
      <c r="AJ1729" s="1"/>
      <c r="AK1729" s="1"/>
      <c r="AL1729" s="1"/>
      <c r="AM1729" s="1"/>
      <c r="AN1729" s="1"/>
      <c r="AO1729" s="1"/>
      <c r="AP1729" s="1"/>
      <c r="AQ1729" s="1"/>
      <c r="AR1729" s="1"/>
      <c r="AS1729" s="1"/>
      <c r="AT1729" s="1"/>
      <c r="AU1729" s="1"/>
      <c r="AV1729" s="1"/>
      <c r="AW1729" s="1"/>
      <c r="AX1729" s="1"/>
      <c r="AY1729" s="1"/>
      <c r="AZ1729" s="1"/>
      <c r="BA1729" s="1"/>
      <c r="BB1729" s="1"/>
      <c r="BC1729" s="1"/>
      <c r="BD1729" s="1"/>
      <c r="BE1729" s="1"/>
      <c r="BF1729" s="1"/>
      <c r="BG1729" s="1"/>
      <c r="BH1729" s="1"/>
      <c r="BI1729" s="1"/>
      <c r="BJ1729" s="1"/>
      <c r="BK1729" s="1"/>
      <c r="BL1729" s="1"/>
      <c r="BM1729" s="1"/>
      <c r="BN1729" s="1"/>
      <c r="BO1729" s="1"/>
      <c r="BP1729" s="1"/>
      <c r="BQ1729" s="1"/>
      <c r="BR1729" s="1"/>
    </row>
    <row r="1730" spans="1:70" s="35" customFormat="1">
      <c r="A1730" s="1"/>
      <c r="C1730" s="37"/>
      <c r="I1730" s="1"/>
      <c r="J1730" s="1"/>
      <c r="K1730" s="1"/>
      <c r="L1730" s="1"/>
      <c r="M1730" s="1"/>
      <c r="N1730" s="1"/>
      <c r="O1730" s="1"/>
      <c r="P1730" s="1"/>
      <c r="Q1730" s="1"/>
      <c r="R1730" s="1"/>
      <c r="S1730" s="1"/>
      <c r="T1730" s="1"/>
      <c r="U1730" s="1"/>
      <c r="V1730" s="1"/>
      <c r="W1730" s="1"/>
      <c r="X1730" s="1"/>
      <c r="Y1730" s="1"/>
      <c r="Z1730" s="1"/>
      <c r="AA1730" s="1"/>
      <c r="AB1730" s="1"/>
      <c r="AC1730" s="1"/>
      <c r="AD1730" s="1"/>
      <c r="AE1730" s="1"/>
      <c r="AF1730" s="1"/>
      <c r="AG1730" s="1"/>
      <c r="AH1730" s="1"/>
      <c r="AI1730" s="1"/>
      <c r="AJ1730" s="1"/>
      <c r="AK1730" s="1"/>
      <c r="AL1730" s="1"/>
      <c r="AM1730" s="1"/>
      <c r="AN1730" s="1"/>
      <c r="AO1730" s="1"/>
      <c r="AP1730" s="1"/>
      <c r="AQ1730" s="1"/>
      <c r="AR1730" s="1"/>
      <c r="AS1730" s="1"/>
      <c r="AT1730" s="1"/>
      <c r="AU1730" s="1"/>
      <c r="AV1730" s="1"/>
      <c r="AW1730" s="1"/>
      <c r="AX1730" s="1"/>
      <c r="AY1730" s="1"/>
      <c r="AZ1730" s="1"/>
      <c r="BA1730" s="1"/>
      <c r="BB1730" s="1"/>
      <c r="BC1730" s="1"/>
      <c r="BD1730" s="1"/>
      <c r="BE1730" s="1"/>
      <c r="BF1730" s="1"/>
      <c r="BG1730" s="1"/>
      <c r="BH1730" s="1"/>
      <c r="BI1730" s="1"/>
      <c r="BJ1730" s="1"/>
      <c r="BK1730" s="1"/>
      <c r="BL1730" s="1"/>
      <c r="BM1730" s="1"/>
      <c r="BN1730" s="1"/>
      <c r="BO1730" s="1"/>
      <c r="BP1730" s="1"/>
      <c r="BQ1730" s="1"/>
      <c r="BR1730" s="1"/>
    </row>
    <row r="1731" spans="1:70" s="35" customFormat="1">
      <c r="A1731" s="1"/>
      <c r="C1731" s="37"/>
      <c r="I1731" s="1"/>
      <c r="J1731" s="1"/>
      <c r="K1731" s="1"/>
      <c r="L1731" s="1"/>
      <c r="M1731" s="1"/>
      <c r="N1731" s="1"/>
      <c r="O1731" s="1"/>
      <c r="P1731" s="1"/>
      <c r="Q1731" s="1"/>
      <c r="R1731" s="1"/>
      <c r="S1731" s="1"/>
      <c r="T1731" s="1"/>
      <c r="U1731" s="1"/>
      <c r="V1731" s="1"/>
      <c r="W1731" s="1"/>
      <c r="X1731" s="1"/>
      <c r="Y1731" s="1"/>
      <c r="Z1731" s="1"/>
      <c r="AA1731" s="1"/>
      <c r="AB1731" s="1"/>
      <c r="AC1731" s="1"/>
      <c r="AD1731" s="1"/>
      <c r="AE1731" s="1"/>
      <c r="AF1731" s="1"/>
      <c r="AG1731" s="1"/>
      <c r="AH1731" s="1"/>
      <c r="AI1731" s="1"/>
      <c r="AJ1731" s="1"/>
      <c r="AK1731" s="1"/>
      <c r="AL1731" s="1"/>
      <c r="AM1731" s="1"/>
      <c r="AN1731" s="1"/>
      <c r="AO1731" s="1"/>
      <c r="AP1731" s="1"/>
      <c r="AQ1731" s="1"/>
      <c r="AR1731" s="1"/>
      <c r="AS1731" s="1"/>
      <c r="AT1731" s="1"/>
      <c r="AU1731" s="1"/>
      <c r="AV1731" s="1"/>
      <c r="AW1731" s="1"/>
      <c r="AX1731" s="1"/>
      <c r="AY1731" s="1"/>
      <c r="AZ1731" s="1"/>
      <c r="BA1731" s="1"/>
      <c r="BB1731" s="1"/>
      <c r="BC1731" s="1"/>
      <c r="BD1731" s="1"/>
      <c r="BE1731" s="1"/>
      <c r="BF1731" s="1"/>
      <c r="BG1731" s="1"/>
      <c r="BH1731" s="1"/>
      <c r="BI1731" s="1"/>
      <c r="BJ1731" s="1"/>
      <c r="BK1731" s="1"/>
      <c r="BL1731" s="1"/>
      <c r="BM1731" s="1"/>
      <c r="BN1731" s="1"/>
      <c r="BO1731" s="1"/>
      <c r="BP1731" s="1"/>
      <c r="BQ1731" s="1"/>
      <c r="BR1731" s="1"/>
    </row>
    <row r="1732" spans="1:70" s="35" customFormat="1">
      <c r="A1732" s="1"/>
      <c r="C1732" s="37"/>
      <c r="I1732" s="1"/>
      <c r="J1732" s="1"/>
      <c r="K1732" s="1"/>
      <c r="L1732" s="1"/>
      <c r="M1732" s="1"/>
      <c r="N1732" s="1"/>
      <c r="O1732" s="1"/>
      <c r="P1732" s="1"/>
      <c r="Q1732" s="1"/>
      <c r="R1732" s="1"/>
      <c r="S1732" s="1"/>
      <c r="T1732" s="1"/>
      <c r="U1732" s="1"/>
      <c r="V1732" s="1"/>
      <c r="W1732" s="1"/>
      <c r="X1732" s="1"/>
      <c r="Y1732" s="1"/>
      <c r="Z1732" s="1"/>
      <c r="AA1732" s="1"/>
      <c r="AB1732" s="1"/>
      <c r="AC1732" s="1"/>
      <c r="AD1732" s="1"/>
      <c r="AE1732" s="1"/>
      <c r="AF1732" s="1"/>
      <c r="AG1732" s="1"/>
      <c r="AH1732" s="1"/>
      <c r="AI1732" s="1"/>
      <c r="AJ1732" s="1"/>
      <c r="AK1732" s="1"/>
      <c r="AL1732" s="1"/>
      <c r="AM1732" s="1"/>
      <c r="AN1732" s="1"/>
      <c r="AO1732" s="1"/>
      <c r="AP1732" s="1"/>
      <c r="AQ1732" s="1"/>
      <c r="AR1732" s="1"/>
      <c r="AS1732" s="1"/>
      <c r="AT1732" s="1"/>
      <c r="AU1732" s="1"/>
      <c r="AV1732" s="1"/>
      <c r="AW1732" s="1"/>
      <c r="AX1732" s="1"/>
      <c r="AY1732" s="1"/>
      <c r="AZ1732" s="1"/>
      <c r="BA1732" s="1"/>
      <c r="BB1732" s="1"/>
      <c r="BC1732" s="1"/>
      <c r="BD1732" s="1"/>
      <c r="BE1732" s="1"/>
      <c r="BF1732" s="1"/>
      <c r="BG1732" s="1"/>
      <c r="BH1732" s="1"/>
      <c r="BI1732" s="1"/>
      <c r="BJ1732" s="1"/>
      <c r="BK1732" s="1"/>
      <c r="BL1732" s="1"/>
      <c r="BM1732" s="1"/>
      <c r="BN1732" s="1"/>
      <c r="BO1732" s="1"/>
      <c r="BP1732" s="1"/>
      <c r="BQ1732" s="1"/>
      <c r="BR1732" s="1"/>
    </row>
    <row r="1733" spans="1:70" s="35" customFormat="1">
      <c r="A1733" s="1"/>
      <c r="C1733" s="37"/>
      <c r="I1733" s="1"/>
      <c r="J1733" s="1"/>
      <c r="K1733" s="1"/>
      <c r="L1733" s="1"/>
      <c r="M1733" s="1"/>
      <c r="N1733" s="1"/>
      <c r="O1733" s="1"/>
      <c r="P1733" s="1"/>
      <c r="Q1733" s="1"/>
      <c r="R1733" s="1"/>
      <c r="S1733" s="1"/>
      <c r="T1733" s="1"/>
      <c r="U1733" s="1"/>
      <c r="V1733" s="1"/>
      <c r="W1733" s="1"/>
      <c r="X1733" s="1"/>
      <c r="Y1733" s="1"/>
      <c r="Z1733" s="1"/>
      <c r="AA1733" s="1"/>
      <c r="AB1733" s="1"/>
      <c r="AC1733" s="1"/>
      <c r="AD1733" s="1"/>
      <c r="AE1733" s="1"/>
      <c r="AF1733" s="1"/>
      <c r="AG1733" s="1"/>
      <c r="AH1733" s="1"/>
      <c r="AI1733" s="1"/>
      <c r="AJ1733" s="1"/>
      <c r="AK1733" s="1"/>
      <c r="AL1733" s="1"/>
      <c r="AM1733" s="1"/>
      <c r="AN1733" s="1"/>
      <c r="AO1733" s="1"/>
      <c r="AP1733" s="1"/>
      <c r="AQ1733" s="1"/>
      <c r="AR1733" s="1"/>
      <c r="AS1733" s="1"/>
      <c r="AT1733" s="1"/>
      <c r="AU1733" s="1"/>
      <c r="AV1733" s="1"/>
      <c r="AW1733" s="1"/>
      <c r="AX1733" s="1"/>
      <c r="AY1733" s="1"/>
      <c r="AZ1733" s="1"/>
      <c r="BA1733" s="1"/>
      <c r="BB1733" s="1"/>
      <c r="BC1733" s="1"/>
      <c r="BD1733" s="1"/>
      <c r="BE1733" s="1"/>
      <c r="BF1733" s="1"/>
      <c r="BG1733" s="1"/>
      <c r="BH1733" s="1"/>
      <c r="BI1733" s="1"/>
      <c r="BJ1733" s="1"/>
      <c r="BK1733" s="1"/>
      <c r="BL1733" s="1"/>
      <c r="BM1733" s="1"/>
      <c r="BN1733" s="1"/>
      <c r="BO1733" s="1"/>
      <c r="BP1733" s="1"/>
      <c r="BQ1733" s="1"/>
      <c r="BR1733" s="1"/>
    </row>
    <row r="1734" spans="1:70" s="35" customFormat="1">
      <c r="A1734" s="1"/>
      <c r="C1734" s="37"/>
      <c r="I1734" s="1"/>
      <c r="J1734" s="1"/>
      <c r="K1734" s="1"/>
      <c r="L1734" s="1"/>
      <c r="M1734" s="1"/>
      <c r="N1734" s="1"/>
      <c r="O1734" s="1"/>
      <c r="P1734" s="1"/>
      <c r="Q1734" s="1"/>
      <c r="R1734" s="1"/>
      <c r="S1734" s="1"/>
      <c r="T1734" s="1"/>
      <c r="U1734" s="1"/>
      <c r="V1734" s="1"/>
      <c r="W1734" s="1"/>
      <c r="X1734" s="1"/>
      <c r="Y1734" s="1"/>
      <c r="Z1734" s="1"/>
      <c r="AA1734" s="1"/>
      <c r="AB1734" s="1"/>
      <c r="AC1734" s="1"/>
      <c r="AD1734" s="1"/>
      <c r="AE1734" s="1"/>
      <c r="AF1734" s="1"/>
      <c r="AG1734" s="1"/>
      <c r="AH1734" s="1"/>
      <c r="AI1734" s="1"/>
      <c r="AJ1734" s="1"/>
      <c r="AK1734" s="1"/>
      <c r="AL1734" s="1"/>
      <c r="AM1734" s="1"/>
      <c r="AN1734" s="1"/>
      <c r="AO1734" s="1"/>
      <c r="AP1734" s="1"/>
      <c r="AQ1734" s="1"/>
      <c r="AR1734" s="1"/>
      <c r="AS1734" s="1"/>
      <c r="AT1734" s="1"/>
      <c r="AU1734" s="1"/>
      <c r="AV1734" s="1"/>
      <c r="AW1734" s="1"/>
      <c r="AX1734" s="1"/>
      <c r="AY1734" s="1"/>
      <c r="AZ1734" s="1"/>
      <c r="BA1734" s="1"/>
      <c r="BB1734" s="1"/>
      <c r="BC1734" s="1"/>
      <c r="BD1734" s="1"/>
      <c r="BE1734" s="1"/>
      <c r="BF1734" s="1"/>
      <c r="BG1734" s="1"/>
      <c r="BH1734" s="1"/>
      <c r="BI1734" s="1"/>
      <c r="BJ1734" s="1"/>
      <c r="BK1734" s="1"/>
      <c r="BL1734" s="1"/>
      <c r="BM1734" s="1"/>
      <c r="BN1734" s="1"/>
      <c r="BO1734" s="1"/>
      <c r="BP1734" s="1"/>
      <c r="BQ1734" s="1"/>
      <c r="BR1734" s="1"/>
    </row>
    <row r="1735" spans="1:70" s="35" customFormat="1">
      <c r="A1735" s="1"/>
      <c r="C1735" s="37"/>
      <c r="I1735" s="1"/>
      <c r="J1735" s="1"/>
      <c r="K1735" s="1"/>
      <c r="L1735" s="1"/>
      <c r="M1735" s="1"/>
      <c r="N1735" s="1"/>
      <c r="O1735" s="1"/>
      <c r="P1735" s="1"/>
      <c r="Q1735" s="1"/>
      <c r="R1735" s="1"/>
      <c r="S1735" s="1"/>
      <c r="T1735" s="1"/>
      <c r="U1735" s="1"/>
      <c r="V1735" s="1"/>
      <c r="W1735" s="1"/>
      <c r="X1735" s="1"/>
      <c r="Y1735" s="1"/>
      <c r="Z1735" s="1"/>
      <c r="AA1735" s="1"/>
      <c r="AB1735" s="1"/>
      <c r="AC1735" s="1"/>
      <c r="AD1735" s="1"/>
      <c r="AE1735" s="1"/>
      <c r="AF1735" s="1"/>
      <c r="AG1735" s="1"/>
      <c r="AH1735" s="1"/>
      <c r="AI1735" s="1"/>
      <c r="AJ1735" s="1"/>
      <c r="AK1735" s="1"/>
      <c r="AL1735" s="1"/>
      <c r="AM1735" s="1"/>
      <c r="AN1735" s="1"/>
      <c r="AO1735" s="1"/>
      <c r="AP1735" s="1"/>
      <c r="AQ1735" s="1"/>
      <c r="AR1735" s="1"/>
      <c r="AS1735" s="1"/>
      <c r="AT1735" s="1"/>
      <c r="AU1735" s="1"/>
      <c r="AV1735" s="1"/>
      <c r="AW1735" s="1"/>
      <c r="AX1735" s="1"/>
      <c r="AY1735" s="1"/>
      <c r="AZ1735" s="1"/>
      <c r="BA1735" s="1"/>
      <c r="BB1735" s="1"/>
      <c r="BC1735" s="1"/>
      <c r="BD1735" s="1"/>
      <c r="BE1735" s="1"/>
      <c r="BF1735" s="1"/>
      <c r="BG1735" s="1"/>
      <c r="BH1735" s="1"/>
      <c r="BI1735" s="1"/>
      <c r="BJ1735" s="1"/>
      <c r="BK1735" s="1"/>
      <c r="BL1735" s="1"/>
      <c r="BM1735" s="1"/>
      <c r="BN1735" s="1"/>
      <c r="BO1735" s="1"/>
      <c r="BP1735" s="1"/>
      <c r="BQ1735" s="1"/>
      <c r="BR1735" s="1"/>
    </row>
    <row r="1736" spans="1:70" s="35" customFormat="1">
      <c r="A1736" s="1"/>
      <c r="C1736" s="37"/>
      <c r="I1736" s="1"/>
      <c r="J1736" s="1"/>
      <c r="K1736" s="1"/>
      <c r="L1736" s="1"/>
      <c r="M1736" s="1"/>
      <c r="N1736" s="1"/>
      <c r="O1736" s="1"/>
      <c r="P1736" s="1"/>
      <c r="Q1736" s="1"/>
      <c r="R1736" s="1"/>
      <c r="S1736" s="1"/>
      <c r="T1736" s="1"/>
      <c r="U1736" s="1"/>
      <c r="V1736" s="1"/>
      <c r="W1736" s="1"/>
      <c r="X1736" s="1"/>
      <c r="Y1736" s="1"/>
      <c r="Z1736" s="1"/>
      <c r="AA1736" s="1"/>
      <c r="AB1736" s="1"/>
      <c r="AC1736" s="1"/>
      <c r="AD1736" s="1"/>
      <c r="AE1736" s="1"/>
      <c r="AF1736" s="1"/>
      <c r="AG1736" s="1"/>
      <c r="AH1736" s="1"/>
      <c r="AI1736" s="1"/>
      <c r="AJ1736" s="1"/>
      <c r="AK1736" s="1"/>
      <c r="AL1736" s="1"/>
      <c r="AM1736" s="1"/>
      <c r="AN1736" s="1"/>
      <c r="AO1736" s="1"/>
      <c r="AP1736" s="1"/>
      <c r="AQ1736" s="1"/>
      <c r="AR1736" s="1"/>
      <c r="AS1736" s="1"/>
      <c r="AT1736" s="1"/>
      <c r="AU1736" s="1"/>
      <c r="AV1736" s="1"/>
      <c r="AW1736" s="1"/>
      <c r="AX1736" s="1"/>
      <c r="AY1736" s="1"/>
      <c r="AZ1736" s="1"/>
      <c r="BA1736" s="1"/>
      <c r="BB1736" s="1"/>
      <c r="BC1736" s="1"/>
      <c r="BD1736" s="1"/>
      <c r="BE1736" s="1"/>
      <c r="BF1736" s="1"/>
      <c r="BG1736" s="1"/>
      <c r="BH1736" s="1"/>
      <c r="BI1736" s="1"/>
      <c r="BJ1736" s="1"/>
      <c r="BK1736" s="1"/>
      <c r="BL1736" s="1"/>
      <c r="BM1736" s="1"/>
      <c r="BN1736" s="1"/>
      <c r="BO1736" s="1"/>
      <c r="BP1736" s="1"/>
      <c r="BQ1736" s="1"/>
      <c r="BR1736" s="1"/>
    </row>
    <row r="1737" spans="1:70" s="35" customFormat="1">
      <c r="A1737" s="1"/>
      <c r="C1737" s="37"/>
      <c r="I1737" s="1"/>
      <c r="J1737" s="1"/>
      <c r="K1737" s="1"/>
      <c r="L1737" s="1"/>
      <c r="M1737" s="1"/>
      <c r="N1737" s="1"/>
      <c r="O1737" s="1"/>
      <c r="P1737" s="1"/>
      <c r="Q1737" s="1"/>
      <c r="R1737" s="1"/>
      <c r="S1737" s="1"/>
      <c r="T1737" s="1"/>
      <c r="U1737" s="1"/>
      <c r="V1737" s="1"/>
      <c r="W1737" s="1"/>
      <c r="X1737" s="1"/>
      <c r="Y1737" s="1"/>
      <c r="Z1737" s="1"/>
      <c r="AA1737" s="1"/>
      <c r="AB1737" s="1"/>
      <c r="AC1737" s="1"/>
      <c r="AD1737" s="1"/>
      <c r="AE1737" s="1"/>
      <c r="AF1737" s="1"/>
      <c r="AG1737" s="1"/>
      <c r="AH1737" s="1"/>
      <c r="AI1737" s="1"/>
      <c r="AJ1737" s="1"/>
      <c r="AK1737" s="1"/>
      <c r="AL1737" s="1"/>
      <c r="AM1737" s="1"/>
      <c r="AN1737" s="1"/>
      <c r="AO1737" s="1"/>
      <c r="AP1737" s="1"/>
      <c r="AQ1737" s="1"/>
      <c r="AR1737" s="1"/>
      <c r="AS1737" s="1"/>
      <c r="AT1737" s="1"/>
      <c r="AU1737" s="1"/>
      <c r="AV1737" s="1"/>
      <c r="AW1737" s="1"/>
      <c r="AX1737" s="1"/>
      <c r="AY1737" s="1"/>
      <c r="AZ1737" s="1"/>
      <c r="BA1737" s="1"/>
      <c r="BB1737" s="1"/>
      <c r="BC1737" s="1"/>
      <c r="BD1737" s="1"/>
      <c r="BE1737" s="1"/>
      <c r="BF1737" s="1"/>
      <c r="BG1737" s="1"/>
      <c r="BH1737" s="1"/>
      <c r="BI1737" s="1"/>
      <c r="BJ1737" s="1"/>
      <c r="BK1737" s="1"/>
      <c r="BL1737" s="1"/>
      <c r="BM1737" s="1"/>
      <c r="BN1737" s="1"/>
      <c r="BO1737" s="1"/>
      <c r="BP1737" s="1"/>
      <c r="BQ1737" s="1"/>
      <c r="BR1737" s="1"/>
    </row>
    <row r="1738" spans="1:70" s="35" customFormat="1">
      <c r="A1738" s="1"/>
      <c r="C1738" s="37"/>
      <c r="I1738" s="1"/>
      <c r="J1738" s="1"/>
      <c r="K1738" s="1"/>
      <c r="L1738" s="1"/>
      <c r="M1738" s="1"/>
      <c r="N1738" s="1"/>
      <c r="O1738" s="1"/>
      <c r="P1738" s="1"/>
      <c r="Q1738" s="1"/>
      <c r="R1738" s="1"/>
      <c r="S1738" s="1"/>
      <c r="T1738" s="1"/>
      <c r="U1738" s="1"/>
      <c r="V1738" s="1"/>
      <c r="W1738" s="1"/>
      <c r="X1738" s="1"/>
      <c r="Y1738" s="1"/>
      <c r="Z1738" s="1"/>
      <c r="AA1738" s="1"/>
      <c r="AB1738" s="1"/>
      <c r="AC1738" s="1"/>
      <c r="AD1738" s="1"/>
      <c r="AE1738" s="1"/>
      <c r="AF1738" s="1"/>
      <c r="AG1738" s="1"/>
      <c r="AH1738" s="1"/>
      <c r="AI1738" s="1"/>
      <c r="AJ1738" s="1"/>
      <c r="AK1738" s="1"/>
      <c r="AL1738" s="1"/>
      <c r="AM1738" s="1"/>
      <c r="AN1738" s="1"/>
      <c r="AO1738" s="1"/>
      <c r="AP1738" s="1"/>
      <c r="AQ1738" s="1"/>
      <c r="AR1738" s="1"/>
      <c r="AS1738" s="1"/>
      <c r="AT1738" s="1"/>
      <c r="AU1738" s="1"/>
      <c r="AV1738" s="1"/>
      <c r="AW1738" s="1"/>
      <c r="AX1738" s="1"/>
      <c r="AY1738" s="1"/>
      <c r="AZ1738" s="1"/>
      <c r="BA1738" s="1"/>
      <c r="BB1738" s="1"/>
      <c r="BC1738" s="1"/>
      <c r="BD1738" s="1"/>
      <c r="BE1738" s="1"/>
      <c r="BF1738" s="1"/>
      <c r="BG1738" s="1"/>
      <c r="BH1738" s="1"/>
      <c r="BI1738" s="1"/>
      <c r="BJ1738" s="1"/>
      <c r="BK1738" s="1"/>
      <c r="BL1738" s="1"/>
      <c r="BM1738" s="1"/>
      <c r="BN1738" s="1"/>
      <c r="BO1738" s="1"/>
      <c r="BP1738" s="1"/>
      <c r="BQ1738" s="1"/>
      <c r="BR1738" s="1"/>
    </row>
    <row r="1739" spans="1:70" s="35" customFormat="1">
      <c r="A1739" s="1"/>
      <c r="C1739" s="37"/>
      <c r="I1739" s="1"/>
      <c r="J1739" s="1"/>
      <c r="K1739" s="1"/>
      <c r="L1739" s="1"/>
      <c r="M1739" s="1"/>
      <c r="N1739" s="1"/>
      <c r="O1739" s="1"/>
      <c r="P1739" s="1"/>
      <c r="Q1739" s="1"/>
      <c r="R1739" s="1"/>
      <c r="S1739" s="1"/>
      <c r="T1739" s="1"/>
      <c r="U1739" s="1"/>
      <c r="V1739" s="1"/>
      <c r="W1739" s="1"/>
      <c r="X1739" s="1"/>
      <c r="Y1739" s="1"/>
      <c r="Z1739" s="1"/>
      <c r="AA1739" s="1"/>
      <c r="AB1739" s="1"/>
      <c r="AC1739" s="1"/>
      <c r="AD1739" s="1"/>
      <c r="AE1739" s="1"/>
      <c r="AF1739" s="1"/>
      <c r="AG1739" s="1"/>
      <c r="AH1739" s="1"/>
      <c r="AI1739" s="1"/>
      <c r="AJ1739" s="1"/>
      <c r="AK1739" s="1"/>
      <c r="AL1739" s="1"/>
      <c r="AM1739" s="1"/>
      <c r="AN1739" s="1"/>
      <c r="AO1739" s="1"/>
      <c r="AP1739" s="1"/>
      <c r="AQ1739" s="1"/>
      <c r="AR1739" s="1"/>
      <c r="AS1739" s="1"/>
      <c r="AT1739" s="1"/>
      <c r="AU1739" s="1"/>
      <c r="AV1739" s="1"/>
      <c r="AW1739" s="1"/>
      <c r="AX1739" s="1"/>
      <c r="AY1739" s="1"/>
      <c r="AZ1739" s="1"/>
      <c r="BA1739" s="1"/>
      <c r="BB1739" s="1"/>
      <c r="BC1739" s="1"/>
      <c r="BD1739" s="1"/>
      <c r="BE1739" s="1"/>
      <c r="BF1739" s="1"/>
      <c r="BG1739" s="1"/>
      <c r="BH1739" s="1"/>
      <c r="BI1739" s="1"/>
      <c r="BJ1739" s="1"/>
      <c r="BK1739" s="1"/>
      <c r="BL1739" s="1"/>
      <c r="BM1739" s="1"/>
      <c r="BN1739" s="1"/>
      <c r="BO1739" s="1"/>
      <c r="BP1739" s="1"/>
      <c r="BQ1739" s="1"/>
      <c r="BR1739" s="1"/>
    </row>
    <row r="1740" spans="1:70" s="35" customFormat="1">
      <c r="A1740" s="1"/>
      <c r="C1740" s="37"/>
      <c r="I1740" s="1"/>
      <c r="J1740" s="1"/>
      <c r="K1740" s="1"/>
      <c r="L1740" s="1"/>
      <c r="M1740" s="1"/>
      <c r="N1740" s="1"/>
      <c r="O1740" s="1"/>
      <c r="P1740" s="1"/>
      <c r="Q1740" s="1"/>
      <c r="R1740" s="1"/>
      <c r="S1740" s="1"/>
      <c r="T1740" s="1"/>
      <c r="U1740" s="1"/>
      <c r="V1740" s="1"/>
      <c r="W1740" s="1"/>
      <c r="X1740" s="1"/>
      <c r="Y1740" s="1"/>
      <c r="Z1740" s="1"/>
      <c r="AA1740" s="1"/>
      <c r="AB1740" s="1"/>
      <c r="AC1740" s="1"/>
      <c r="AD1740" s="1"/>
      <c r="AE1740" s="1"/>
      <c r="AF1740" s="1"/>
      <c r="AG1740" s="1"/>
      <c r="AH1740" s="1"/>
      <c r="AI1740" s="1"/>
      <c r="AJ1740" s="1"/>
      <c r="AK1740" s="1"/>
      <c r="AL1740" s="1"/>
      <c r="AM1740" s="1"/>
      <c r="AN1740" s="1"/>
      <c r="AO1740" s="1"/>
      <c r="AP1740" s="1"/>
      <c r="AQ1740" s="1"/>
      <c r="AR1740" s="1"/>
      <c r="AS1740" s="1"/>
      <c r="AT1740" s="1"/>
      <c r="AU1740" s="1"/>
      <c r="AV1740" s="1"/>
      <c r="AW1740" s="1"/>
      <c r="AX1740" s="1"/>
      <c r="AY1740" s="1"/>
      <c r="AZ1740" s="1"/>
      <c r="BA1740" s="1"/>
      <c r="BB1740" s="1"/>
      <c r="BC1740" s="1"/>
      <c r="BD1740" s="1"/>
      <c r="BE1740" s="1"/>
      <c r="BF1740" s="1"/>
      <c r="BG1740" s="1"/>
      <c r="BH1740" s="1"/>
      <c r="BI1740" s="1"/>
      <c r="BJ1740" s="1"/>
      <c r="BK1740" s="1"/>
      <c r="BL1740" s="1"/>
      <c r="BM1740" s="1"/>
      <c r="BN1740" s="1"/>
      <c r="BO1740" s="1"/>
      <c r="BP1740" s="1"/>
      <c r="BQ1740" s="1"/>
      <c r="BR1740" s="1"/>
    </row>
    <row r="1741" spans="1:70" s="35" customFormat="1">
      <c r="A1741" s="1"/>
      <c r="C1741" s="37"/>
      <c r="I1741" s="1"/>
      <c r="J1741" s="1"/>
      <c r="K1741" s="1"/>
      <c r="L1741" s="1"/>
      <c r="M1741" s="1"/>
      <c r="N1741" s="1"/>
      <c r="O1741" s="1"/>
      <c r="P1741" s="1"/>
      <c r="Q1741" s="1"/>
      <c r="R1741" s="1"/>
      <c r="S1741" s="1"/>
      <c r="T1741" s="1"/>
      <c r="U1741" s="1"/>
      <c r="V1741" s="1"/>
      <c r="W1741" s="1"/>
      <c r="X1741" s="1"/>
      <c r="Y1741" s="1"/>
      <c r="Z1741" s="1"/>
      <c r="AA1741" s="1"/>
      <c r="AB1741" s="1"/>
      <c r="AC1741" s="1"/>
      <c r="AD1741" s="1"/>
      <c r="AE1741" s="1"/>
      <c r="AF1741" s="1"/>
      <c r="AG1741" s="1"/>
      <c r="AH1741" s="1"/>
      <c r="AI1741" s="1"/>
      <c r="AJ1741" s="1"/>
      <c r="AK1741" s="1"/>
      <c r="AL1741" s="1"/>
      <c r="AM1741" s="1"/>
      <c r="AN1741" s="1"/>
      <c r="AO1741" s="1"/>
      <c r="AP1741" s="1"/>
      <c r="AQ1741" s="1"/>
      <c r="AR1741" s="1"/>
      <c r="AS1741" s="1"/>
      <c r="AT1741" s="1"/>
      <c r="AU1741" s="1"/>
      <c r="AV1741" s="1"/>
      <c r="AW1741" s="1"/>
      <c r="AX1741" s="1"/>
      <c r="AY1741" s="1"/>
      <c r="AZ1741" s="1"/>
      <c r="BA1741" s="1"/>
      <c r="BB1741" s="1"/>
      <c r="BC1741" s="1"/>
      <c r="BD1741" s="1"/>
      <c r="BE1741" s="1"/>
      <c r="BF1741" s="1"/>
      <c r="BG1741" s="1"/>
      <c r="BH1741" s="1"/>
      <c r="BI1741" s="1"/>
      <c r="BJ1741" s="1"/>
      <c r="BK1741" s="1"/>
      <c r="BL1741" s="1"/>
      <c r="BM1741" s="1"/>
      <c r="BN1741" s="1"/>
      <c r="BO1741" s="1"/>
      <c r="BP1741" s="1"/>
      <c r="BQ1741" s="1"/>
      <c r="BR1741" s="1"/>
    </row>
    <row r="1742" spans="1:70" s="35" customFormat="1">
      <c r="A1742" s="1"/>
      <c r="C1742" s="37"/>
      <c r="I1742" s="1"/>
      <c r="J1742" s="1"/>
      <c r="K1742" s="1"/>
      <c r="L1742" s="1"/>
      <c r="M1742" s="1"/>
      <c r="N1742" s="1"/>
      <c r="O1742" s="1"/>
      <c r="P1742" s="1"/>
      <c r="Q1742" s="1"/>
      <c r="R1742" s="1"/>
      <c r="S1742" s="1"/>
      <c r="T1742" s="1"/>
      <c r="U1742" s="1"/>
      <c r="V1742" s="1"/>
      <c r="W1742" s="1"/>
      <c r="X1742" s="1"/>
      <c r="Y1742" s="1"/>
      <c r="Z1742" s="1"/>
      <c r="AA1742" s="1"/>
      <c r="AB1742" s="1"/>
      <c r="AC1742" s="1"/>
      <c r="AD1742" s="1"/>
      <c r="AE1742" s="1"/>
      <c r="AF1742" s="1"/>
      <c r="AG1742" s="1"/>
      <c r="AH1742" s="1"/>
      <c r="AI1742" s="1"/>
      <c r="AJ1742" s="1"/>
      <c r="AK1742" s="1"/>
      <c r="AL1742" s="1"/>
      <c r="AM1742" s="1"/>
      <c r="AN1742" s="1"/>
      <c r="AO1742" s="1"/>
      <c r="AP1742" s="1"/>
      <c r="AQ1742" s="1"/>
      <c r="AR1742" s="1"/>
      <c r="AS1742" s="1"/>
      <c r="AT1742" s="1"/>
      <c r="AU1742" s="1"/>
      <c r="AV1742" s="1"/>
      <c r="AW1742" s="1"/>
      <c r="AX1742" s="1"/>
      <c r="AY1742" s="1"/>
      <c r="AZ1742" s="1"/>
      <c r="BA1742" s="1"/>
      <c r="BB1742" s="1"/>
      <c r="BC1742" s="1"/>
      <c r="BD1742" s="1"/>
      <c r="BE1742" s="1"/>
      <c r="BF1742" s="1"/>
      <c r="BG1742" s="1"/>
      <c r="BH1742" s="1"/>
      <c r="BI1742" s="1"/>
      <c r="BJ1742" s="1"/>
      <c r="BK1742" s="1"/>
      <c r="BL1742" s="1"/>
      <c r="BM1742" s="1"/>
      <c r="BN1742" s="1"/>
      <c r="BO1742" s="1"/>
      <c r="BP1742" s="1"/>
      <c r="BQ1742" s="1"/>
      <c r="BR1742" s="1"/>
    </row>
    <row r="1743" spans="1:70" s="35" customFormat="1">
      <c r="A1743" s="1"/>
      <c r="C1743" s="37"/>
      <c r="I1743" s="1"/>
      <c r="J1743" s="1"/>
      <c r="K1743" s="1"/>
      <c r="L1743" s="1"/>
      <c r="M1743" s="1"/>
      <c r="N1743" s="1"/>
      <c r="O1743" s="1"/>
      <c r="P1743" s="1"/>
      <c r="Q1743" s="1"/>
      <c r="R1743" s="1"/>
      <c r="S1743" s="1"/>
      <c r="T1743" s="1"/>
      <c r="U1743" s="1"/>
      <c r="V1743" s="1"/>
      <c r="W1743" s="1"/>
      <c r="X1743" s="1"/>
      <c r="Y1743" s="1"/>
      <c r="Z1743" s="1"/>
      <c r="AA1743" s="1"/>
      <c r="AB1743" s="1"/>
      <c r="AC1743" s="1"/>
      <c r="AD1743" s="1"/>
      <c r="AE1743" s="1"/>
      <c r="AF1743" s="1"/>
      <c r="AG1743" s="1"/>
      <c r="AH1743" s="1"/>
      <c r="AI1743" s="1"/>
      <c r="AJ1743" s="1"/>
      <c r="AK1743" s="1"/>
      <c r="AL1743" s="1"/>
      <c r="AM1743" s="1"/>
      <c r="AN1743" s="1"/>
      <c r="AO1743" s="1"/>
      <c r="AP1743" s="1"/>
      <c r="AQ1743" s="1"/>
      <c r="AR1743" s="1"/>
      <c r="AS1743" s="1"/>
      <c r="AT1743" s="1"/>
      <c r="AU1743" s="1"/>
      <c r="AV1743" s="1"/>
      <c r="AW1743" s="1"/>
      <c r="AX1743" s="1"/>
      <c r="AY1743" s="1"/>
      <c r="AZ1743" s="1"/>
      <c r="BA1743" s="1"/>
      <c r="BB1743" s="1"/>
      <c r="BC1743" s="1"/>
      <c r="BD1743" s="1"/>
      <c r="BE1743" s="1"/>
      <c r="BF1743" s="1"/>
      <c r="BG1743" s="1"/>
      <c r="BH1743" s="1"/>
      <c r="BI1743" s="1"/>
      <c r="BJ1743" s="1"/>
      <c r="BK1743" s="1"/>
      <c r="BL1743" s="1"/>
      <c r="BM1743" s="1"/>
      <c r="BN1743" s="1"/>
      <c r="BO1743" s="1"/>
      <c r="BP1743" s="1"/>
      <c r="BQ1743" s="1"/>
      <c r="BR1743" s="1"/>
    </row>
    <row r="1744" spans="1:70" s="35" customFormat="1">
      <c r="A1744" s="1"/>
      <c r="C1744" s="37"/>
      <c r="I1744" s="1"/>
      <c r="J1744" s="1"/>
      <c r="K1744" s="1"/>
      <c r="L1744" s="1"/>
      <c r="M1744" s="1"/>
      <c r="N1744" s="1"/>
      <c r="O1744" s="1"/>
      <c r="P1744" s="1"/>
      <c r="Q1744" s="1"/>
      <c r="R1744" s="1"/>
      <c r="S1744" s="1"/>
      <c r="T1744" s="1"/>
      <c r="U1744" s="1"/>
      <c r="V1744" s="1"/>
      <c r="W1744" s="1"/>
      <c r="X1744" s="1"/>
      <c r="Y1744" s="1"/>
      <c r="Z1744" s="1"/>
      <c r="AA1744" s="1"/>
      <c r="AB1744" s="1"/>
      <c r="AC1744" s="1"/>
      <c r="AD1744" s="1"/>
      <c r="AE1744" s="1"/>
      <c r="AF1744" s="1"/>
      <c r="AG1744" s="1"/>
      <c r="AH1744" s="1"/>
      <c r="AI1744" s="1"/>
      <c r="AJ1744" s="1"/>
      <c r="AK1744" s="1"/>
      <c r="AL1744" s="1"/>
      <c r="AM1744" s="1"/>
      <c r="AN1744" s="1"/>
      <c r="AO1744" s="1"/>
      <c r="AP1744" s="1"/>
      <c r="AQ1744" s="1"/>
      <c r="AR1744" s="1"/>
      <c r="AS1744" s="1"/>
      <c r="AT1744" s="1"/>
      <c r="AU1744" s="1"/>
      <c r="AV1744" s="1"/>
      <c r="AW1744" s="1"/>
      <c r="AX1744" s="1"/>
      <c r="AY1744" s="1"/>
      <c r="AZ1744" s="1"/>
      <c r="BA1744" s="1"/>
      <c r="BB1744" s="1"/>
      <c r="BC1744" s="1"/>
      <c r="BD1744" s="1"/>
      <c r="BE1744" s="1"/>
      <c r="BF1744" s="1"/>
      <c r="BG1744" s="1"/>
      <c r="BH1744" s="1"/>
      <c r="BI1744" s="1"/>
      <c r="BJ1744" s="1"/>
      <c r="BK1744" s="1"/>
      <c r="BL1744" s="1"/>
      <c r="BM1744" s="1"/>
      <c r="BN1744" s="1"/>
      <c r="BO1744" s="1"/>
      <c r="BP1744" s="1"/>
      <c r="BQ1744" s="1"/>
      <c r="BR1744" s="1"/>
    </row>
    <row r="1745" spans="1:70" s="35" customFormat="1">
      <c r="A1745" s="1"/>
      <c r="C1745" s="37"/>
      <c r="F1745"/>
      <c r="G1745"/>
      <c r="H1745"/>
      <c r="I1745" s="1"/>
      <c r="J1745" s="1"/>
      <c r="K1745" s="1"/>
      <c r="L1745" s="1"/>
      <c r="M1745" s="1"/>
      <c r="N1745" s="1"/>
      <c r="O1745" s="1"/>
      <c r="P1745" s="1"/>
      <c r="Q1745" s="1"/>
      <c r="R1745" s="1"/>
      <c r="S1745" s="1"/>
      <c r="T1745" s="1"/>
      <c r="U1745" s="1"/>
      <c r="V1745" s="1"/>
      <c r="W1745" s="1"/>
      <c r="X1745" s="1"/>
      <c r="Y1745" s="1"/>
      <c r="Z1745" s="1"/>
      <c r="AA1745" s="1"/>
      <c r="AB1745" s="1"/>
      <c r="AC1745" s="1"/>
      <c r="AD1745" s="1"/>
      <c r="AE1745" s="1"/>
      <c r="AF1745" s="1"/>
      <c r="AG1745" s="1"/>
      <c r="AH1745" s="1"/>
      <c r="AI1745" s="1"/>
      <c r="AJ1745" s="1"/>
      <c r="AK1745" s="1"/>
      <c r="AL1745" s="1"/>
      <c r="AM1745" s="1"/>
      <c r="AN1745" s="1"/>
      <c r="AO1745" s="1"/>
      <c r="AP1745" s="1"/>
      <c r="AQ1745" s="1"/>
      <c r="AR1745" s="1"/>
      <c r="AS1745" s="1"/>
      <c r="AT1745" s="1"/>
      <c r="AU1745" s="1"/>
      <c r="AV1745" s="1"/>
      <c r="AW1745" s="1"/>
      <c r="AX1745" s="1"/>
      <c r="AY1745" s="1"/>
      <c r="AZ1745" s="1"/>
      <c r="BA1745" s="1"/>
      <c r="BB1745" s="1"/>
      <c r="BC1745" s="1"/>
      <c r="BD1745" s="1"/>
      <c r="BE1745" s="1"/>
      <c r="BF1745" s="1"/>
      <c r="BG1745" s="1"/>
      <c r="BH1745" s="1"/>
      <c r="BI1745" s="1"/>
      <c r="BJ1745" s="1"/>
      <c r="BK1745" s="1"/>
      <c r="BL1745" s="1"/>
      <c r="BM1745" s="1"/>
      <c r="BN1745" s="1"/>
      <c r="BO1745" s="1"/>
      <c r="BP1745" s="1"/>
      <c r="BQ1745" s="1"/>
      <c r="BR1745" s="1"/>
    </row>
    <row r="1746" spans="1:70" s="35" customFormat="1">
      <c r="A1746" s="1"/>
      <c r="C1746" s="37"/>
      <c r="F1746"/>
      <c r="G1746"/>
      <c r="H1746"/>
      <c r="I1746" s="1"/>
      <c r="J1746" s="1"/>
      <c r="K1746" s="1"/>
      <c r="L1746" s="1"/>
      <c r="M1746" s="1"/>
      <c r="N1746" s="1"/>
      <c r="O1746" s="1"/>
      <c r="P1746" s="1"/>
      <c r="Q1746" s="1"/>
      <c r="R1746" s="1"/>
      <c r="S1746" s="1"/>
      <c r="T1746" s="1"/>
      <c r="U1746" s="1"/>
      <c r="V1746" s="1"/>
      <c r="W1746" s="1"/>
      <c r="X1746" s="1"/>
      <c r="Y1746" s="1"/>
      <c r="Z1746" s="1"/>
      <c r="AA1746" s="1"/>
      <c r="AB1746" s="1"/>
      <c r="AC1746" s="1"/>
      <c r="AD1746" s="1"/>
      <c r="AE1746" s="1"/>
      <c r="AF1746" s="1"/>
      <c r="AG1746" s="1"/>
      <c r="AH1746" s="1"/>
      <c r="AI1746" s="1"/>
      <c r="AJ1746" s="1"/>
      <c r="AK1746" s="1"/>
      <c r="AL1746" s="1"/>
      <c r="AM1746" s="1"/>
      <c r="AN1746" s="1"/>
      <c r="AO1746" s="1"/>
      <c r="AP1746" s="1"/>
      <c r="AQ1746" s="1"/>
      <c r="AR1746" s="1"/>
      <c r="AS1746" s="1"/>
      <c r="AT1746" s="1"/>
      <c r="AU1746" s="1"/>
      <c r="AV1746" s="1"/>
      <c r="AW1746" s="1"/>
      <c r="AX1746" s="1"/>
      <c r="AY1746" s="1"/>
      <c r="AZ1746" s="1"/>
      <c r="BA1746" s="1"/>
      <c r="BB1746" s="1"/>
      <c r="BC1746" s="1"/>
      <c r="BD1746" s="1"/>
      <c r="BE1746" s="1"/>
      <c r="BF1746" s="1"/>
      <c r="BG1746" s="1"/>
      <c r="BH1746" s="1"/>
      <c r="BI1746" s="1"/>
      <c r="BJ1746" s="1"/>
      <c r="BK1746" s="1"/>
      <c r="BL1746" s="1"/>
      <c r="BM1746" s="1"/>
      <c r="BN1746" s="1"/>
      <c r="BO1746" s="1"/>
      <c r="BP1746" s="1"/>
      <c r="BQ1746" s="1"/>
      <c r="BR1746" s="1"/>
    </row>
    <row r="1747" spans="1:70">
      <c r="B1747" s="35"/>
      <c r="C1747" s="37"/>
      <c r="D1747" s="35"/>
      <c r="E1747" s="35"/>
    </row>
    <row r="1748" spans="1:70">
      <c r="B1748" s="35"/>
      <c r="C1748" s="37"/>
      <c r="D1748" s="35"/>
      <c r="E1748" s="35"/>
    </row>
    <row r="1749" spans="1:70">
      <c r="B1749" s="35"/>
      <c r="C1749" s="37"/>
      <c r="D1749" s="35"/>
      <c r="E1749" s="35"/>
    </row>
    <row r="1750" spans="1:70">
      <c r="B1750" s="35"/>
      <c r="C1750" s="37"/>
      <c r="D1750" s="35"/>
      <c r="E1750" s="35"/>
    </row>
    <row r="1751" spans="1:70">
      <c r="B1751" s="35"/>
      <c r="C1751" s="37"/>
      <c r="D1751" s="35"/>
      <c r="E1751" s="35"/>
    </row>
    <row r="1752" spans="1:70">
      <c r="B1752" s="35"/>
      <c r="C1752" s="37"/>
      <c r="D1752" s="35"/>
      <c r="E1752" s="35"/>
    </row>
    <row r="1753" spans="1:70">
      <c r="B1753" s="35"/>
      <c r="C1753" s="37"/>
      <c r="D1753" s="35"/>
      <c r="E1753" s="35"/>
    </row>
    <row r="1754" spans="1:70">
      <c r="B1754" s="35"/>
      <c r="C1754" s="37"/>
      <c r="D1754" s="35"/>
      <c r="E1754" s="35"/>
    </row>
    <row r="1755" spans="1:70">
      <c r="B1755" s="35"/>
      <c r="C1755" s="37"/>
      <c r="D1755" s="35"/>
      <c r="E1755" s="35"/>
    </row>
    <row r="1756" spans="1:70">
      <c r="B1756" s="35"/>
      <c r="C1756" s="37"/>
      <c r="D1756" s="35"/>
      <c r="E1756" s="35"/>
    </row>
    <row r="1757" spans="1:70">
      <c r="B1757" s="35"/>
      <c r="C1757" s="37"/>
      <c r="D1757" s="35"/>
      <c r="E1757" s="35"/>
    </row>
    <row r="1758" spans="1:70">
      <c r="B1758" s="35"/>
      <c r="C1758" s="37"/>
      <c r="D1758" s="35"/>
      <c r="E1758" s="35"/>
    </row>
    <row r="1759" spans="1:70">
      <c r="B1759" s="35"/>
    </row>
  </sheetData>
  <hyperlinks>
    <hyperlink ref="H24" r:id="rId1" location="majors"/>
    <hyperlink ref="F15" r:id="rId2"/>
    <hyperlink ref="K1" r:id="rId3"/>
    <hyperlink ref="L1" r:id="rId4"/>
    <hyperlink ref="I2" r:id="rId5"/>
    <hyperlink ref="J2" r:id="rId6" display="http://www.cftc.gov/index.htm"/>
    <hyperlink ref="H1" r:id="rId7" display="http://mail.sremail.net/wf/click?upn=60aUUzBFAZeRovHx3cSLinllE5WlLDAN-2Bs-2B500XzTWrWNiKWjL-2FhcVRs539-2BhvqGei1PEdwdxFf4sxRrHjHZHfUR2S6sxs6zi-2FTFZQykC-2FyQwSnZ7psaBm9boVYu8j1EPDt-2FeK2MYneQJRK2bODayO87LTYedkt9ult0ztUUfFkBH7bxWKDugz-2BtJ1jst9v92Cbur-2FWddupcygtfFikjdrdfOzSL3PavAIKaQfQA8vkPUOUPMxr70p5lA15hLUauKfk-2F5oLw68sUEldLsUI4SRzFb4dhGUM4Oa3lwYeKiiVkux6O45XJrCh2DqBqG1wV9cUWBqApsct2RBDBZ6QAzXN2rZcbwv971B0R7LJzj6QsmxEuS3-2BIl-2BrAtkpnukQN4wGjuQN0hgZ-2FCliKuZObX4n5jxgOKA8i5HD6sriH2ktKR9vTYJ-2BoIV9SqFXzz2Jw2MDiWYP24G0vy-2F7aL3R3kQEADgSCqzCCe6jJgJ-2FvjZsyDUQUGwthmHRmZNXss92pI3UTjiDzOUOifzkHguT776tXnF0tCfCMnZS4NKKHUkLJ-2FiYt91iy4iZkNaR-2BkJZHMgQlWk4yfl6QWjkkN4q9GL0vJc14xB62cmDomEjdj58-3D_UBVJnedYeahoKl-2Bkss3AnI-2FARUWiD-2FnUmW3p4zMDhbDyKFB4ZbHGjZ671O6pUvL2voi4H-2FFRxo0iTn72YWfMKL9LYMkYqrubBsSu50RPneZQmlRR2l9hJU3xAQbskvqZIbh2-2FElrQt4ujsgNBT9CT0aGm06Rm6QqW7-2BSx-2FotVXXU9iQEc14OreYHc-2FTpYvl45eA0hkyxESNsInZ55lrjVw-3D-3D"/>
    <hyperlink ref="I1" r:id="rId8"/>
    <hyperlink ref="B1" r:id="rId9"/>
    <hyperlink ref="G5" r:id="rId10" display="http://www.cmegroup.com/"/>
    <hyperlink ref="G6" r:id="rId11" display="http://www.cmegroup.com/clearing/cme-clearing-overview/safeguards.html"/>
    <hyperlink ref="G7" r:id="rId12" display="http://www.cmegroup.com/education/videos.html"/>
    <hyperlink ref="G12" r:id="rId13" display="http://www.bloomberg.com/markets/rates-bonds/government-bonds/us/"/>
    <hyperlink ref="G10" r:id="rId14" display="http://www.cmegroup.com/trading/interest-rates/fed-countdown.html?mkt_tok=3RkMMJWWfF9wsRoiua3NZKXonjHpfsX77OgqXae1lMI%2F0ER3fOvrPUfGjI4FSsprI%2BSLDwEYGJlv6SgFSbHMMahw27gEWBI%3D"/>
    <hyperlink ref="G9" r:id="rId15" display="http://www.cmegroup.com/education/browse-all.html"/>
    <hyperlink ref="G8" r:id="rId16" display="http://www.cmegroup.com/education/market-commentary/ir/"/>
    <hyperlink ref="G11" r:id="rId17" display="http://www.cmegroup.com/education/simulation/"/>
    <hyperlink ref="J1" r:id="rId18"/>
    <hyperlink ref="G13" r:id="rId19"/>
    <hyperlink ref="G14" r:id="rId20" display="http://www.cftc.gov/index.htm"/>
  </hyperlinks>
  <pageMargins left="0.7" right="0.7" top="0.75" bottom="0.75" header="0.3" footer="0.3"/>
  <pageSetup scale="84" fitToHeight="0" orientation="portrait" r:id="rId21"/>
  <drawing r:id="rId2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1.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1.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Administratr</dc:creator>
  <cp:lastModifiedBy>Administratr</cp:lastModifiedBy>
  <cp:lastPrinted>2012-11-11T03:41:40Z</cp:lastPrinted>
  <dcterms:created xsi:type="dcterms:W3CDTF">2012-11-10T22:31:56Z</dcterms:created>
  <dcterms:modified xsi:type="dcterms:W3CDTF">2015-03-23T22:40:23Z</dcterms:modified>
</cp:coreProperties>
</file>